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НС\Desktop\ИП ИВАНОВ МГ\Обустройство ИП\Обустройство 2021\ОБРАЗЦЫ СМЕТ ДЛЯ САЙТА\"/>
    </mc:Choice>
  </mc:AlternateContent>
  <xr:revisionPtr revIDLastSave="0" documentId="13_ncr:1_{C8470A09-C4C1-4ACE-AFD5-263123F9361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Кессон " sheetId="8" r:id="rId1"/>
    <sheet name="адаптер " sheetId="7" state="hidden" r:id="rId2"/>
    <sheet name="Лист3" sheetId="3" state="hidden" r:id="rId3"/>
  </sheets>
  <externalReferences>
    <externalReference r:id="rId4"/>
  </externalReferences>
  <definedNames>
    <definedName name="dollar" localSheetId="1">'адаптер '!$G$15</definedName>
    <definedName name="dollar" localSheetId="0">'Кессон '!$G$14</definedName>
    <definedName name="euro" localSheetId="1">'адаптер '!$F$11</definedName>
    <definedName name="euro" localSheetId="0">'Кессон '!$F$10</definedName>
    <definedName name="glop" localSheetId="1">'адаптер '!$C$8</definedName>
    <definedName name="glop" localSheetId="0">'Кессон '!$C$7</definedName>
    <definedName name="tabl">[1]Прейскурант!$L$4:$AT$12</definedName>
    <definedName name="_xlnm.Print_Area" localSheetId="1">'адаптер '!$A$1:$F$42</definedName>
    <definedName name="_xlnm.Print_Area" localSheetId="0">'Кессон '!$A$1:$F$43</definedName>
  </definedNames>
  <calcPr calcId="191029"/>
</workbook>
</file>

<file path=xl/calcChain.xml><?xml version="1.0" encoding="utf-8"?>
<calcChain xmlns="http://schemas.openxmlformats.org/spreadsheetml/2006/main">
  <c r="F15" i="8" l="1"/>
  <c r="H22" i="8"/>
  <c r="H20" i="8"/>
  <c r="D17" i="8"/>
  <c r="F21" i="8"/>
  <c r="A21" i="8"/>
  <c r="A22" i="8" s="1"/>
  <c r="B13" i="7" l="1"/>
  <c r="F36" i="7" l="1"/>
  <c r="F17" i="8"/>
  <c r="F26" i="8"/>
  <c r="F25" i="8"/>
  <c r="F31" i="8" s="1"/>
  <c r="F22" i="8"/>
  <c r="F20" i="8"/>
  <c r="F19" i="8"/>
  <c r="F18" i="8"/>
  <c r="F14" i="8"/>
  <c r="G23" i="8" s="1"/>
  <c r="F13" i="8"/>
  <c r="G19" i="8" s="1"/>
  <c r="A13" i="8"/>
  <c r="A14" i="8" s="1"/>
  <c r="A15" i="8" s="1"/>
  <c r="A16" i="8" s="1"/>
  <c r="A17" i="8" s="1"/>
  <c r="A18" i="8" s="1"/>
  <c r="A19" i="8" s="1"/>
  <c r="A20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F12" i="8"/>
  <c r="G15" i="8" s="1"/>
  <c r="A12" i="8"/>
  <c r="F23" i="8" l="1"/>
  <c r="F32" i="8" s="1"/>
  <c r="F34" i="8" s="1"/>
  <c r="D18" i="7" l="1"/>
  <c r="F16" i="7"/>
  <c r="F17" i="7" s="1"/>
  <c r="F34" i="7"/>
  <c r="A35" i="7"/>
  <c r="F15" i="7"/>
  <c r="F14" i="7"/>
  <c r="G20" i="7"/>
  <c r="F25" i="7"/>
  <c r="F31" i="7" s="1"/>
  <c r="G23" i="7"/>
  <c r="F22" i="7"/>
  <c r="F21" i="7"/>
  <c r="F20" i="7"/>
  <c r="F19" i="7"/>
  <c r="F18" i="7"/>
  <c r="F13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F23" i="7" l="1"/>
  <c r="F32" i="7" s="1"/>
  <c r="F33" i="7" s="1"/>
  <c r="F35" i="7" l="1"/>
  <c r="I34" i="7" s="1"/>
</calcChain>
</file>

<file path=xl/sharedStrings.xml><?xml version="1.0" encoding="utf-8"?>
<sst xmlns="http://schemas.openxmlformats.org/spreadsheetml/2006/main" count="129" uniqueCount="79">
  <si>
    <t>Приложение №2</t>
  </si>
  <si>
    <t xml:space="preserve">Водопотребление до </t>
  </si>
  <si>
    <t>Кол-во</t>
  </si>
  <si>
    <t>Курс $</t>
  </si>
  <si>
    <t>Строительно-монтажные работы</t>
  </si>
  <si>
    <t>Ед.изм.</t>
  </si>
  <si>
    <t>м/пог.</t>
  </si>
  <si>
    <t>---</t>
  </si>
  <si>
    <t xml:space="preserve"> шт.</t>
  </si>
  <si>
    <t xml:space="preserve">Монтаж гидравлических коммуникаций </t>
  </si>
  <si>
    <t>Монтаж насоса</t>
  </si>
  <si>
    <t>Пуско-наладочные работы</t>
  </si>
  <si>
    <t>Смету составил</t>
  </si>
  <si>
    <t>Иванов М.Г.</t>
  </si>
  <si>
    <t>_______________</t>
  </si>
  <si>
    <t>Контактные телефоны: 543-83-49</t>
  </si>
  <si>
    <t xml:space="preserve">Со сметой ознакомлен   </t>
  </si>
  <si>
    <t>_____________</t>
  </si>
  <si>
    <t xml:space="preserve">Копка траншеи  </t>
  </si>
  <si>
    <t xml:space="preserve">Копка котлована </t>
  </si>
  <si>
    <t>Обращаем Ваше внимание, что при заказе комплексной услуги (бурение +обустройство скважины), предоставляется скидка на обустройство скважины исходя из расчета 100 рублей за каждый метр пробуренной скважины</t>
  </si>
  <si>
    <t xml:space="preserve">Глубина опускания насоса </t>
  </si>
  <si>
    <t>м</t>
  </si>
  <si>
    <t xml:space="preserve">Стоимость </t>
  </si>
  <si>
    <t>Стоимость</t>
  </si>
  <si>
    <t>Всего за бурение и обустройство скважины  с учетом скидки</t>
  </si>
  <si>
    <t>руб</t>
  </si>
  <si>
    <t xml:space="preserve">Итого за оборудование </t>
  </si>
  <si>
    <t>Перечень   оборудования</t>
  </si>
  <si>
    <t>Цена</t>
  </si>
  <si>
    <t>Итого строительно-монтажные работы</t>
  </si>
  <si>
    <t>Всего обустройство</t>
  </si>
  <si>
    <t xml:space="preserve">Предварительный расчёт стоимости бурения и обустройства скважины </t>
  </si>
  <si>
    <t xml:space="preserve">к договору  №  </t>
  </si>
  <si>
    <t>адаптер</t>
  </si>
  <si>
    <t>Монтаж адаптера</t>
  </si>
  <si>
    <t>2,5  м3/час</t>
  </si>
  <si>
    <t xml:space="preserve">Гидроаккумулятор 100 л  вертикальный </t>
  </si>
  <si>
    <t>Блок управления (Реле давления, манометр)</t>
  </si>
  <si>
    <t>Коммуникации (труба пнд 32 мм, кабель КВ 3, трос нерж. 4мм.)</t>
  </si>
  <si>
    <t>-</t>
  </si>
  <si>
    <t>Комплектующие (скважинная крышка , обратный клапан, кран,  фитинги присоед.  латун., подводка гофра метал., муфты термоусадочные…)</t>
  </si>
  <si>
    <t>Прокладка водопровода диам.32мм., кабель в пенале 20 мм</t>
  </si>
  <si>
    <t xml:space="preserve">Автоматический сливной клапан с установкой </t>
  </si>
  <si>
    <t xml:space="preserve">Скважинный адаптер </t>
  </si>
  <si>
    <t>Пробивка фундамента</t>
  </si>
  <si>
    <t xml:space="preserve">Скидка на обустройство </t>
  </si>
  <si>
    <t xml:space="preserve">Обустройство со скидкой </t>
  </si>
  <si>
    <t>от "____" ноября  2020г.</t>
  </si>
  <si>
    <r>
      <t>Утепление стояка греющим кабелем</t>
    </r>
    <r>
      <rPr>
        <b/>
        <sz val="12"/>
        <color indexed="10"/>
        <rFont val="Arial"/>
        <family val="2"/>
        <charset val="204"/>
      </rPr>
      <t xml:space="preserve"> 2 м</t>
    </r>
  </si>
  <si>
    <t xml:space="preserve">к договору  № ___ </t>
  </si>
  <si>
    <t>Гидроаккумулятор 100 л  вертикальный Аквабрайт</t>
  </si>
  <si>
    <t>Блок управления (Реле давления PM5G  , манометр)</t>
  </si>
  <si>
    <t xml:space="preserve"> -</t>
  </si>
  <si>
    <t>Комплектующие (оголовок, обратный клапан, кран,  фитинги присоед.  латун., подводка гофра метал., муфты термоусадочные…)</t>
  </si>
  <si>
    <t>Монтаж летнего поливочного крана  из кессона (материалы, монтаж, герметизация кессона)</t>
  </si>
  <si>
    <t>Дополнительная врезка (дом-баня)</t>
  </si>
  <si>
    <t>Установка кессона со сварочными работами (1 врезка на трубу, и 1 врезка под кабель, герметизация).</t>
  </si>
  <si>
    <t>шт.</t>
  </si>
  <si>
    <t>100 руб</t>
  </si>
  <si>
    <t>Стоимость обустройства со скидкой</t>
  </si>
  <si>
    <t xml:space="preserve">*Материалы,  приобретаемые ЗАКАЗЧИКОМ дополнительно для монтажных работ  в случае возникновения плывуна   </t>
  </si>
  <si>
    <t xml:space="preserve">Брус (2 шт) 100*100 мм (8 шт*1,5 м) ,  Доска (14 шт) 40*150 мм ( 42 шт*2 м) ,  Угол монтажный  (8 шт) 100*100 мм ,  Гвозди  (0,5 кг) (длина 120 мм)                                   </t>
  </si>
  <si>
    <t>Утепление стояка греющим кабелем 2 м</t>
  </si>
  <si>
    <t>Стоимость бурения</t>
  </si>
  <si>
    <t>Нас. пункт - пос. Горняк Долгопрудный</t>
  </si>
  <si>
    <t xml:space="preserve">Район Мытищинский </t>
  </si>
  <si>
    <t xml:space="preserve">Кессон металлический, круглый    (высота 2м, диаметр 1 м.). Толщина 4 мм., с  гильзой в днище , лесенка, петли под замок, обработка внутри и снаружи Кузбасс-лаком. Утепленная крышка. </t>
  </si>
  <si>
    <t>Врезка в систему Заказчика</t>
  </si>
  <si>
    <t>60 м</t>
  </si>
  <si>
    <t>Нас. пункт - _______________</t>
  </si>
  <si>
    <t>от "   16 " января  2021г.</t>
  </si>
  <si>
    <t>Район  ____________________</t>
  </si>
  <si>
    <t>Насос скваженный погружной Беламос TF 3-110</t>
  </si>
  <si>
    <t>2,0-2,5  м3/час</t>
  </si>
  <si>
    <t>можно самостоятельно</t>
  </si>
  <si>
    <t>по желанию</t>
  </si>
  <si>
    <t>Скидка на обустройство (от глубины скважины)</t>
  </si>
  <si>
    <t>Кессон металлический квадратный (2 м*1 м)-39000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</si>
</sst>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19]d\ mmm\ yy;@"/>
  </numFmts>
  <fonts count="40">
    <font>
      <sz val="10"/>
      <name val="Arial Cyr"/>
      <charset val="129"/>
    </font>
    <font>
      <sz val="22"/>
      <name val="Tahoma"/>
      <family val="2"/>
      <charset val="204"/>
    </font>
    <font>
      <sz val="12"/>
      <name val="Arial"/>
      <family val="2"/>
      <charset val="204"/>
    </font>
    <font>
      <sz val="12"/>
      <name val="Tahoma"/>
      <family val="2"/>
      <charset val="204"/>
    </font>
    <font>
      <sz val="14"/>
      <name val="Tahoma"/>
      <family val="2"/>
      <charset val="204"/>
    </font>
    <font>
      <i/>
      <sz val="14"/>
      <name val="Trebuchet MS"/>
      <family val="2"/>
      <charset val="204"/>
    </font>
    <font>
      <sz val="10"/>
      <name val="Tahoma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rebuchet MS"/>
      <family val="2"/>
      <charset val="204"/>
    </font>
    <font>
      <sz val="10"/>
      <name val="Trebuchet MS"/>
      <family val="2"/>
      <charset val="204"/>
    </font>
    <font>
      <sz val="18"/>
      <name val="Trebuchet MS"/>
      <family val="2"/>
      <charset val="204"/>
    </font>
    <font>
      <i/>
      <u/>
      <sz val="8"/>
      <name val="Trebuchet MS"/>
      <family val="2"/>
      <charset val="204"/>
    </font>
    <font>
      <i/>
      <sz val="8"/>
      <name val="Trebuchet MS"/>
      <family val="2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"/>
      <family val="2"/>
      <charset val="204"/>
    </font>
    <font>
      <u/>
      <sz val="14"/>
      <name val="Tahoma"/>
      <family val="2"/>
      <charset val="204"/>
    </font>
    <font>
      <sz val="14"/>
      <name val="Trebuchet MS"/>
      <family val="2"/>
      <charset val="204"/>
    </font>
    <font>
      <b/>
      <sz val="12"/>
      <name val="Arial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b/>
      <sz val="12"/>
      <color indexed="10"/>
      <name val="Arial"/>
      <family val="2"/>
      <charset val="204"/>
    </font>
    <font>
      <b/>
      <i/>
      <sz val="10"/>
      <color rgb="FFFF0000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i/>
      <sz val="14"/>
      <color rgb="FFFF0000"/>
      <name val="Tahoma"/>
      <family val="2"/>
      <charset val="204"/>
    </font>
    <font>
      <b/>
      <i/>
      <sz val="12"/>
      <color rgb="FFFF0000"/>
      <name val="Tahoma"/>
      <family val="2"/>
      <charset val="204"/>
    </font>
    <font>
      <b/>
      <sz val="12"/>
      <color rgb="FF002060"/>
      <name val="Tahoma"/>
      <family val="2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FF0000"/>
      <name val="Tahoma"/>
      <family val="2"/>
      <charset val="204"/>
    </font>
    <font>
      <i/>
      <sz val="10"/>
      <color rgb="FFFF0000"/>
      <name val="Tahoma"/>
      <family val="2"/>
      <charset val="204"/>
    </font>
    <font>
      <b/>
      <sz val="12"/>
      <color rgb="FFFF0000"/>
      <name val="Tahoma"/>
      <family val="2"/>
      <charset val="204"/>
    </font>
    <font>
      <b/>
      <i/>
      <sz val="11"/>
      <color rgb="FF0070C0"/>
      <name val="Arial"/>
      <family val="2"/>
      <charset val="204"/>
    </font>
    <font>
      <sz val="12"/>
      <color rgb="FF0070C0"/>
      <name val="Tahoma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i/>
      <sz val="12"/>
      <color rgb="FFC00000"/>
      <name val="Arial"/>
      <family val="2"/>
      <charset val="204"/>
    </font>
    <font>
      <b/>
      <i/>
      <sz val="12"/>
      <color rgb="FFC00000"/>
      <name val="Tahoma"/>
      <family val="2"/>
      <charset val="204"/>
    </font>
    <font>
      <sz val="1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1" xfId="0" applyFont="1" applyBorder="1" applyAlignment="1" applyProtection="1">
      <alignment vertical="center"/>
      <protection hidden="1"/>
    </xf>
    <xf numFmtId="3" fontId="3" fillId="0" borderId="2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" fontId="2" fillId="0" borderId="1" xfId="0" applyNumberFormat="1" applyFont="1" applyBorder="1" applyAlignment="1" applyProtection="1">
      <alignment horizontal="right"/>
      <protection hidden="1"/>
    </xf>
    <xf numFmtId="3" fontId="4" fillId="0" borderId="2" xfId="0" applyNumberFormat="1" applyFont="1" applyBorder="1" applyAlignment="1" applyProtection="1">
      <alignment horizontal="center" vertical="center"/>
      <protection hidden="1"/>
    </xf>
    <xf numFmtId="3" fontId="21" fillId="0" borderId="2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3" borderId="0" xfId="0" applyFont="1" applyFill="1" applyAlignment="1">
      <alignment vertical="center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3" fontId="8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165" fontId="7" fillId="0" borderId="0" xfId="0" applyNumberFormat="1" applyFont="1" applyAlignment="1" applyProtection="1">
      <alignment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24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right"/>
      <protection hidden="1"/>
    </xf>
    <xf numFmtId="1" fontId="2" fillId="0" borderId="1" xfId="0" applyNumberFormat="1" applyFont="1" applyBorder="1" applyAlignment="1" applyProtection="1">
      <alignment horizontal="right"/>
      <protection hidden="1"/>
    </xf>
    <xf numFmtId="3" fontId="2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1" fontId="2" fillId="0" borderId="1" xfId="0" applyNumberFormat="1" applyFont="1" applyBorder="1" applyAlignment="1" applyProtection="1">
      <alignment horizontal="right" wrapText="1"/>
      <protection hidden="1"/>
    </xf>
    <xf numFmtId="1" fontId="2" fillId="0" borderId="1" xfId="0" applyNumberFormat="1" applyFont="1" applyBorder="1" applyAlignment="1" applyProtection="1">
      <alignment horizontal="center" wrapText="1"/>
      <protection hidden="1"/>
    </xf>
    <xf numFmtId="3" fontId="3" fillId="0" borderId="2" xfId="0" applyNumberFormat="1" applyFont="1" applyBorder="1" applyAlignment="1" applyProtection="1">
      <alignment horizontal="right" vertical="center"/>
      <protection hidden="1"/>
    </xf>
    <xf numFmtId="3" fontId="20" fillId="0" borderId="1" xfId="0" applyNumberFormat="1" applyFont="1" applyBorder="1" applyProtection="1">
      <protection hidden="1"/>
    </xf>
    <xf numFmtId="0" fontId="20" fillId="0" borderId="1" xfId="0" applyFont="1" applyBorder="1"/>
    <xf numFmtId="3" fontId="20" fillId="0" borderId="1" xfId="0" applyNumberFormat="1" applyFont="1" applyBorder="1"/>
    <xf numFmtId="3" fontId="21" fillId="0" borderId="2" xfId="0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6" fillId="0" borderId="0" xfId="0" applyNumberFormat="1" applyFont="1" applyAlignment="1" applyProtection="1">
      <alignment horizontal="center" vertical="center"/>
      <protection hidden="1"/>
    </xf>
    <xf numFmtId="3" fontId="3" fillId="0" borderId="3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2" fillId="0" borderId="1" xfId="0" applyNumberFormat="1" applyFont="1" applyBorder="1" applyProtection="1">
      <protection hidden="1"/>
    </xf>
    <xf numFmtId="0" fontId="2" fillId="0" borderId="1" xfId="0" applyFont="1" applyBorder="1"/>
    <xf numFmtId="3" fontId="2" fillId="0" borderId="1" xfId="0" applyNumberFormat="1" applyFont="1" applyBorder="1"/>
    <xf numFmtId="3" fontId="3" fillId="0" borderId="0" xfId="0" applyNumberFormat="1" applyFont="1" applyAlignment="1">
      <alignment vertical="center"/>
    </xf>
    <xf numFmtId="0" fontId="3" fillId="0" borderId="1" xfId="0" applyFont="1" applyBorder="1"/>
    <xf numFmtId="3" fontId="3" fillId="0" borderId="1" xfId="0" applyNumberFormat="1" applyFont="1" applyBorder="1"/>
    <xf numFmtId="0" fontId="4" fillId="0" borderId="0" xfId="0" applyFont="1"/>
    <xf numFmtId="3" fontId="26" fillId="0" borderId="2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/>
    <xf numFmtId="3" fontId="26" fillId="0" borderId="0" xfId="0" applyNumberFormat="1" applyFont="1"/>
    <xf numFmtId="0" fontId="4" fillId="0" borderId="0" xfId="0" applyFont="1" applyProtection="1">
      <protection hidden="1"/>
    </xf>
    <xf numFmtId="0" fontId="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3" fontId="9" fillId="0" borderId="0" xfId="0" applyNumberFormat="1" applyFont="1"/>
    <xf numFmtId="3" fontId="4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19" fillId="0" borderId="0" xfId="0" applyFont="1"/>
    <xf numFmtId="0" fontId="19" fillId="0" borderId="0" xfId="0" applyFont="1" applyAlignment="1">
      <alignment horizontal="center"/>
    </xf>
    <xf numFmtId="2" fontId="5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right" vertical="center"/>
    </xf>
    <xf numFmtId="1" fontId="10" fillId="0" borderId="0" xfId="0" applyNumberFormat="1" applyFont="1"/>
    <xf numFmtId="3" fontId="11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hidden="1"/>
    </xf>
    <xf numFmtId="3" fontId="2" fillId="0" borderId="2" xfId="0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right" wrapText="1"/>
    </xf>
    <xf numFmtId="3" fontId="27" fillId="0" borderId="1" xfId="0" applyNumberFormat="1" applyFont="1" applyBorder="1" applyAlignment="1">
      <alignment horizontal="right" wrapText="1"/>
    </xf>
    <xf numFmtId="0" fontId="28" fillId="0" borderId="0" xfId="0" applyFont="1" applyProtection="1">
      <protection hidden="1"/>
    </xf>
    <xf numFmtId="0" fontId="28" fillId="0" borderId="0" xfId="0" applyFont="1"/>
    <xf numFmtId="3" fontId="28" fillId="0" borderId="2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/>
    <xf numFmtId="0" fontId="2" fillId="0" borderId="1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3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20" fillId="0" borderId="1" xfId="0" applyFont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3" fontId="33" fillId="0" borderId="0" xfId="0" applyNumberFormat="1" applyFont="1" applyProtection="1">
      <protection hidden="1"/>
    </xf>
    <xf numFmtId="0" fontId="33" fillId="0" borderId="0" xfId="0" applyFont="1"/>
    <xf numFmtId="3" fontId="33" fillId="0" borderId="0" xfId="0" applyNumberFormat="1" applyFont="1"/>
    <xf numFmtId="3" fontId="34" fillId="0" borderId="2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0" fontId="35" fillId="0" borderId="1" xfId="0" applyFont="1" applyBorder="1" applyAlignment="1" applyProtection="1">
      <alignment vertical="center"/>
      <protection hidden="1"/>
    </xf>
    <xf numFmtId="3" fontId="35" fillId="0" borderId="1" xfId="0" applyNumberFormat="1" applyFont="1" applyBorder="1" applyProtection="1">
      <protection hidden="1"/>
    </xf>
    <xf numFmtId="0" fontId="35" fillId="0" borderId="1" xfId="0" applyFont="1" applyBorder="1"/>
    <xf numFmtId="3" fontId="35" fillId="0" borderId="1" xfId="0" applyNumberFormat="1" applyFont="1" applyBorder="1"/>
    <xf numFmtId="3" fontId="32" fillId="0" borderId="2" xfId="0" applyNumberFormat="1" applyFont="1" applyBorder="1" applyAlignment="1" applyProtection="1">
      <alignment horizontal="center" vertical="center"/>
      <protection hidden="1"/>
    </xf>
    <xf numFmtId="3" fontId="32" fillId="0" borderId="0" xfId="0" applyNumberFormat="1" applyFont="1" applyAlignment="1">
      <alignment vertical="center"/>
    </xf>
    <xf numFmtId="0" fontId="36" fillId="0" borderId="0" xfId="0" applyFont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horizontal="left" vertical="center" wrapText="1"/>
      <protection hidden="1"/>
    </xf>
    <xf numFmtId="3" fontId="36" fillId="0" borderId="0" xfId="0" applyNumberFormat="1" applyFont="1" applyBorder="1" applyProtection="1">
      <protection hidden="1"/>
    </xf>
    <xf numFmtId="0" fontId="36" fillId="0" borderId="0" xfId="0" applyFont="1" applyBorder="1"/>
    <xf numFmtId="3" fontId="36" fillId="0" borderId="0" xfId="0" applyNumberFormat="1" applyFont="1" applyBorder="1"/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 hidden="1"/>
    </xf>
    <xf numFmtId="3" fontId="32" fillId="0" borderId="5" xfId="0" applyNumberFormat="1" applyFont="1" applyBorder="1" applyAlignment="1">
      <alignment vertical="center"/>
    </xf>
    <xf numFmtId="3" fontId="28" fillId="0" borderId="0" xfId="0" applyNumberFormat="1" applyFont="1" applyAlignment="1">
      <alignment horizontal="right" vertical="center"/>
    </xf>
    <xf numFmtId="0" fontId="37" fillId="0" borderId="1" xfId="0" applyFont="1" applyBorder="1" applyAlignment="1" applyProtection="1">
      <alignment vertical="center"/>
      <protection hidden="1"/>
    </xf>
    <xf numFmtId="3" fontId="37" fillId="0" borderId="1" xfId="0" applyNumberFormat="1" applyFont="1" applyBorder="1" applyProtection="1">
      <protection hidden="1"/>
    </xf>
    <xf numFmtId="0" fontId="37" fillId="0" borderId="1" xfId="0" applyFont="1" applyBorder="1"/>
    <xf numFmtId="3" fontId="37" fillId="0" borderId="1" xfId="0" applyNumberFormat="1" applyFont="1" applyBorder="1"/>
    <xf numFmtId="3" fontId="38" fillId="0" borderId="2" xfId="0" applyNumberFormat="1" applyFont="1" applyBorder="1" applyAlignment="1" applyProtection="1">
      <alignment horizontal="center" vertical="center"/>
      <protection hidden="1"/>
    </xf>
    <xf numFmtId="3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left" wrapText="1"/>
      <protection hidden="1"/>
    </xf>
    <xf numFmtId="164" fontId="15" fillId="0" borderId="0" xfId="0" applyNumberFormat="1" applyFont="1" applyAlignment="1" applyProtection="1">
      <alignment horizontal="center" vertical="center" wrapText="1"/>
      <protection hidden="1"/>
    </xf>
    <xf numFmtId="164" fontId="16" fillId="0" borderId="0" xfId="0" applyNumberFormat="1" applyFont="1" applyAlignment="1" applyProtection="1">
      <alignment horizontal="center" vertical="center" wrapText="1"/>
      <protection hidden="1"/>
    </xf>
    <xf numFmtId="3" fontId="29" fillId="0" borderId="0" xfId="0" applyNumberFormat="1" applyFont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wrapText="1"/>
      <protection hidden="1"/>
    </xf>
    <xf numFmtId="0" fontId="2" fillId="0" borderId="2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0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3" fontId="38" fillId="0" borderId="5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37" fillId="0" borderId="1" xfId="0" applyFont="1" applyBorder="1" applyAlignment="1" applyProtection="1">
      <alignment horizontal="left" vertical="center" wrapText="1"/>
      <protection hidden="1"/>
    </xf>
    <xf numFmtId="0" fontId="35" fillId="0" borderId="1" xfId="0" applyFont="1" applyBorder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27" fillId="0" borderId="4" xfId="0" applyFont="1" applyBorder="1" applyAlignment="1">
      <alignment horizontal="left" wrapText="1"/>
    </xf>
    <xf numFmtId="0" fontId="27" fillId="0" borderId="2" xfId="0" applyFont="1" applyBorder="1" applyAlignment="1">
      <alignment horizontal="left" wrapText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SQ 1-65 1.0м3/ч</v>
          </cell>
          <cell r="P5">
            <v>566</v>
          </cell>
          <cell r="Q5" t="str">
            <v xml:space="preserve">SQ 3-65 </v>
          </cell>
          <cell r="R5">
            <v>694</v>
          </cell>
          <cell r="S5" t="str">
            <v xml:space="preserve">SQ 3-65 </v>
          </cell>
          <cell r="T5">
            <v>694</v>
          </cell>
          <cell r="U5" t="str">
            <v>SQ 3-65 3м3/ч</v>
          </cell>
          <cell r="V5">
            <v>694</v>
          </cell>
          <cell r="W5">
            <v>1.8</v>
          </cell>
          <cell r="X5" t="str">
            <v>ПНД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[м.]</v>
          </cell>
          <cell r="AG5">
            <v>2.9</v>
          </cell>
          <cell r="AH5" t="str">
            <v>кабель погружной пищевой  [м.]</v>
          </cell>
          <cell r="AI5">
            <v>2.1</v>
          </cell>
          <cell r="AJ5" t="str">
            <v>кабель погружной пищевой  TML [м.]</v>
          </cell>
          <cell r="AK5">
            <v>2.1</v>
          </cell>
          <cell r="AL5" t="str">
            <v>кабель погружной пищевой  TML [м.]</v>
          </cell>
          <cell r="AM5">
            <v>2.1</v>
          </cell>
          <cell r="AN5" t="str">
            <v>кабель погружной пищевой  TML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SQ 2-55  1.5м3/ч</v>
          </cell>
          <cell r="P6">
            <v>551</v>
          </cell>
          <cell r="Q6" t="str">
            <v xml:space="preserve">SQ 3-65 </v>
          </cell>
          <cell r="R6">
            <v>694</v>
          </cell>
          <cell r="S6" t="str">
            <v xml:space="preserve">SQ 3-65 </v>
          </cell>
          <cell r="T6">
            <v>694</v>
          </cell>
          <cell r="U6" t="str">
            <v>SQ 3-65 3м3/ч</v>
          </cell>
          <cell r="V6">
            <v>694</v>
          </cell>
          <cell r="W6">
            <v>1.8</v>
          </cell>
          <cell r="X6" t="str">
            <v>ПНД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[м.]</v>
          </cell>
          <cell r="AG6">
            <v>2.9</v>
          </cell>
          <cell r="AH6" t="str">
            <v>кабель погружной пищевой  [м.]</v>
          </cell>
          <cell r="AI6">
            <v>2.1</v>
          </cell>
          <cell r="AJ6" t="str">
            <v>кабель погружной пищевой  TML [м.]</v>
          </cell>
          <cell r="AK6">
            <v>2.1</v>
          </cell>
          <cell r="AL6" t="str">
            <v>кабель погружной пищевой  TML [м.]</v>
          </cell>
          <cell r="AM6">
            <v>2.1</v>
          </cell>
          <cell r="AN6" t="str">
            <v>кабель погружной пищевой  TML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SQ2-70 2.0м3/ч</v>
          </cell>
          <cell r="P7">
            <v>587</v>
          </cell>
          <cell r="Q7" t="str">
            <v xml:space="preserve">SQ 3-80 </v>
          </cell>
          <cell r="R7">
            <v>816</v>
          </cell>
          <cell r="S7" t="str">
            <v>SQ 3-80</v>
          </cell>
          <cell r="T7">
            <v>816</v>
          </cell>
          <cell r="U7" t="str">
            <v>SQ 3-80 3м3/ч</v>
          </cell>
          <cell r="V7">
            <v>816</v>
          </cell>
          <cell r="W7">
            <v>2.7</v>
          </cell>
          <cell r="X7" t="str">
            <v>ПНД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[м.]</v>
          </cell>
          <cell r="AG7">
            <v>3.7</v>
          </cell>
          <cell r="AH7" t="str">
            <v>кабель погружной пищевой  [м.]</v>
          </cell>
          <cell r="AI7">
            <v>3.2</v>
          </cell>
          <cell r="AJ7" t="str">
            <v>кабель погружной пищевой  TML [м.]</v>
          </cell>
          <cell r="AK7">
            <v>3.2</v>
          </cell>
          <cell r="AL7" t="str">
            <v>кабель погружной пищевой  TML [м.]</v>
          </cell>
          <cell r="AM7">
            <v>3.2</v>
          </cell>
          <cell r="AN7" t="str">
            <v>кабель погружной пищевой  TML 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SQ2-70 1.5м3/ч</v>
          </cell>
          <cell r="P8">
            <v>587</v>
          </cell>
          <cell r="Q8" t="str">
            <v xml:space="preserve">SQ 3-95 </v>
          </cell>
          <cell r="R8">
            <v>892</v>
          </cell>
          <cell r="S8" t="str">
            <v xml:space="preserve">SQ 3-95 </v>
          </cell>
          <cell r="T8">
            <v>892</v>
          </cell>
          <cell r="U8" t="str">
            <v>SQ 3-105 3м3/ч</v>
          </cell>
          <cell r="V8">
            <v>923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[м.]</v>
          </cell>
          <cell r="AG8">
            <v>3.7</v>
          </cell>
          <cell r="AH8" t="str">
            <v>кабель погружной пищевой  [м.]</v>
          </cell>
          <cell r="AI8">
            <v>3.2</v>
          </cell>
          <cell r="AJ8" t="str">
            <v>кабель погружной пищевой  TML [м.]</v>
          </cell>
          <cell r="AK8">
            <v>4.9000000000000004</v>
          </cell>
          <cell r="AL8" t="str">
            <v>кабель погружной пищевой  TML [м.]</v>
          </cell>
          <cell r="AM8">
            <v>4.9000000000000004</v>
          </cell>
          <cell r="AN8" t="str">
            <v>кабель погружной пищевой  TML [м.]</v>
          </cell>
          <cell r="AO8">
            <v>4.9000000000000004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SQ 2-85 2м3/ч</v>
          </cell>
          <cell r="P9">
            <v>698</v>
          </cell>
          <cell r="Q9" t="str">
            <v xml:space="preserve">SQ 3-105 </v>
          </cell>
          <cell r="R9">
            <v>923</v>
          </cell>
          <cell r="S9" t="str">
            <v xml:space="preserve">SQ 3-105 </v>
          </cell>
          <cell r="T9">
            <v>923</v>
          </cell>
          <cell r="U9" t="str">
            <v>SQ 3-105 3м3/ч</v>
          </cell>
          <cell r="V9">
            <v>923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[м.]</v>
          </cell>
          <cell r="AG9">
            <v>5.5</v>
          </cell>
          <cell r="AH9" t="str">
            <v>кабель погружной пищевой  [м.]</v>
          </cell>
          <cell r="AI9">
            <v>4.9000000000000004</v>
          </cell>
          <cell r="AJ9" t="str">
            <v>кабель погружной пищевой  TML [м.]</v>
          </cell>
          <cell r="AK9">
            <v>4.9000000000000004</v>
          </cell>
          <cell r="AL9" t="str">
            <v>кабель погружной пищевой  TML [м.]</v>
          </cell>
          <cell r="AM9">
            <v>4.9000000000000004</v>
          </cell>
          <cell r="AN9" t="str">
            <v>кабель погружной пищевой  TML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923</v>
          </cell>
          <cell r="S10" t="str">
            <v xml:space="preserve">SQ 3-105 </v>
          </cell>
          <cell r="T10">
            <v>923</v>
          </cell>
          <cell r="U10" t="str">
            <v>SQ 3-105 3м3/ч</v>
          </cell>
          <cell r="V10">
            <v>923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[м.]</v>
          </cell>
          <cell r="AK10">
            <v>4.9000000000000004</v>
          </cell>
          <cell r="AL10" t="str">
            <v>кабель погружной пищевой  TML [м.]</v>
          </cell>
          <cell r="AM10">
            <v>4.9000000000000004</v>
          </cell>
          <cell r="AN10" t="str">
            <v>кабель погружной пищевой  TML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 xml:space="preserve">SQ 3-105 </v>
          </cell>
          <cell r="R11">
            <v>923</v>
          </cell>
          <cell r="S11" t="str">
            <v xml:space="preserve">SQ 3-105 </v>
          </cell>
          <cell r="T11">
            <v>923</v>
          </cell>
          <cell r="U11" t="str">
            <v>SQ 3-105 2м3/ч</v>
          </cell>
          <cell r="V11">
            <v>923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[м.]</v>
          </cell>
          <cell r="AK11">
            <v>4.9000000000000004</v>
          </cell>
          <cell r="AL11" t="str">
            <v>кабель погружной пищевой  TML [м.]</v>
          </cell>
          <cell r="AM11">
            <v>4.9000000000000004</v>
          </cell>
          <cell r="AN11" t="str">
            <v>кабель погружной пищевой  TML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 xml:space="preserve">SQ 3-105 </v>
          </cell>
          <cell r="R12">
            <v>923</v>
          </cell>
          <cell r="S12" t="str">
            <v>SQ 3-105</v>
          </cell>
          <cell r="T12">
            <v>923</v>
          </cell>
          <cell r="U12" t="str">
            <v>SQ 3-105 1.5м3/ч</v>
          </cell>
          <cell r="V12">
            <v>923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[м.]</v>
          </cell>
          <cell r="AK12">
            <v>4.9000000000000004</v>
          </cell>
          <cell r="AL12" t="str">
            <v>кабель погружной пищевой  TML [м.]</v>
          </cell>
          <cell r="AM12">
            <v>4.9000000000000004</v>
          </cell>
          <cell r="AN12" t="str">
            <v>кабель погружной пищевой  TML [м.]</v>
          </cell>
          <cell r="AO12">
            <v>5.5</v>
          </cell>
          <cell r="AP12" t="str">
            <v>ПНД</v>
          </cell>
          <cell r="AQ12">
            <v>1.4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C63B1-E863-4105-94BD-374D1A36DA01}">
  <dimension ref="A1:IV126"/>
  <sheetViews>
    <sheetView tabSelected="1" topLeftCell="A22" zoomScale="80" zoomScaleNormal="80" workbookViewId="0">
      <selection activeCell="J21" sqref="J21"/>
    </sheetView>
  </sheetViews>
  <sheetFormatPr defaultColWidth="2.5546875" defaultRowHeight="0" customHeight="1" zeroHeight="1"/>
  <cols>
    <col min="1" max="1" width="4.88671875" style="8" customWidth="1"/>
    <col min="2" max="2" width="48.5546875" style="8" customWidth="1"/>
    <col min="3" max="3" width="21.21875" style="8" customWidth="1"/>
    <col min="4" max="4" width="16.44140625" style="9" customWidth="1"/>
    <col min="5" max="5" width="13.33203125" style="10" customWidth="1"/>
    <col min="6" max="6" width="28.33203125" style="12" customWidth="1"/>
    <col min="7" max="7" width="5.6640625" style="12" hidden="1" customWidth="1"/>
    <col min="8" max="8" width="23.77734375" style="13" customWidth="1"/>
    <col min="9" max="9" width="22.44140625" style="14" customWidth="1"/>
    <col min="10" max="10" width="33.109375" style="14" customWidth="1"/>
    <col min="11" max="11" width="23.44140625" style="14" hidden="1" customWidth="1"/>
    <col min="12" max="12" width="6.88671875" style="14" hidden="1" customWidth="1"/>
    <col min="13" max="252" width="9.109375" style="14" hidden="1" customWidth="1"/>
    <col min="253" max="253" width="2.5546875" style="14" hidden="1" customWidth="1"/>
    <col min="254" max="254" width="0.33203125" style="14" hidden="1" customWidth="1"/>
    <col min="255" max="255" width="38" style="14" customWidth="1"/>
    <col min="256" max="16384" width="2.5546875" style="14"/>
  </cols>
  <sheetData>
    <row r="1" spans="1:10" ht="24.75" customHeight="1">
      <c r="F1" s="11" t="s">
        <v>0</v>
      </c>
    </row>
    <row r="2" spans="1:10" ht="26.25" customHeight="1">
      <c r="B2" s="113"/>
      <c r="E2" s="11" t="s">
        <v>50</v>
      </c>
      <c r="F2" s="11" t="s">
        <v>71</v>
      </c>
    </row>
    <row r="3" spans="1:10" ht="18.600000000000001" customHeight="1">
      <c r="A3" s="15"/>
      <c r="B3" s="156"/>
      <c r="C3" s="156"/>
      <c r="D3" s="156"/>
      <c r="E3" s="156"/>
      <c r="F3" s="156"/>
      <c r="G3" s="16"/>
      <c r="H3" s="14"/>
    </row>
    <row r="4" spans="1:10" ht="27.6">
      <c r="A4" s="15"/>
      <c r="B4" s="157" t="s">
        <v>32</v>
      </c>
      <c r="C4" s="157"/>
      <c r="D4" s="157"/>
      <c r="E4" s="157"/>
      <c r="F4" s="157"/>
      <c r="G4" s="17"/>
      <c r="H4" s="14"/>
      <c r="I4" s="18"/>
    </row>
    <row r="5" spans="1:10" ht="18">
      <c r="A5" s="15"/>
      <c r="B5" s="24" t="s">
        <v>70</v>
      </c>
      <c r="C5" s="25"/>
      <c r="D5" s="19"/>
      <c r="E5" s="21"/>
      <c r="F5" s="22"/>
      <c r="G5" s="23"/>
      <c r="H5" s="14"/>
    </row>
    <row r="6" spans="1:10" ht="21.75" customHeight="1">
      <c r="A6" s="15"/>
      <c r="B6" s="24" t="s">
        <v>72</v>
      </c>
      <c r="C6" s="25"/>
      <c r="D6" s="19"/>
      <c r="E6" s="21"/>
      <c r="F6" s="22"/>
      <c r="G6" s="23"/>
      <c r="H6" s="14"/>
    </row>
    <row r="7" spans="1:10" ht="18">
      <c r="A7" s="15"/>
      <c r="B7" s="24" t="s">
        <v>21</v>
      </c>
      <c r="C7" s="26">
        <v>30</v>
      </c>
      <c r="D7" s="27" t="s">
        <v>22</v>
      </c>
      <c r="E7" s="158"/>
      <c r="F7" s="158"/>
      <c r="G7" s="158"/>
      <c r="H7" s="158"/>
      <c r="I7" s="158"/>
    </row>
    <row r="8" spans="1:10" ht="18">
      <c r="A8" s="15"/>
      <c r="B8" s="112" t="s">
        <v>1</v>
      </c>
      <c r="C8" s="29" t="s">
        <v>74</v>
      </c>
      <c r="D8" s="30"/>
      <c r="E8" s="31"/>
      <c r="F8" s="22"/>
      <c r="G8" s="23"/>
      <c r="H8" s="14"/>
    </row>
    <row r="9" spans="1:10" ht="15.6">
      <c r="A9" s="15"/>
      <c r="B9" s="32"/>
      <c r="C9" s="30"/>
      <c r="D9" s="33"/>
      <c r="E9" s="34"/>
      <c r="F9" s="22"/>
      <c r="G9" s="23"/>
      <c r="H9" s="14"/>
    </row>
    <row r="10" spans="1:10" ht="15" customHeight="1">
      <c r="A10" s="15"/>
      <c r="B10" s="35"/>
      <c r="C10" s="35"/>
      <c r="D10" s="34"/>
      <c r="E10" s="36"/>
      <c r="F10" s="37" t="s">
        <v>26</v>
      </c>
      <c r="G10" s="23"/>
      <c r="H10" s="14"/>
    </row>
    <row r="11" spans="1:10" ht="28.2" customHeight="1">
      <c r="A11" s="111"/>
      <c r="B11" s="159" t="s">
        <v>28</v>
      </c>
      <c r="C11" s="159"/>
      <c r="D11" s="38" t="s">
        <v>2</v>
      </c>
      <c r="E11" s="38" t="s">
        <v>29</v>
      </c>
      <c r="F11" s="38" t="s">
        <v>23</v>
      </c>
      <c r="G11" s="39" t="s">
        <v>3</v>
      </c>
      <c r="H11" s="114"/>
      <c r="I11" s="114"/>
      <c r="J11" s="115"/>
    </row>
    <row r="12" spans="1:10" ht="25.2" customHeight="1">
      <c r="A12" s="111">
        <f>1</f>
        <v>1</v>
      </c>
      <c r="B12" s="160" t="s">
        <v>73</v>
      </c>
      <c r="C12" s="160"/>
      <c r="D12" s="41">
        <v>1</v>
      </c>
      <c r="E12" s="42">
        <v>15500</v>
      </c>
      <c r="F12" s="5">
        <f>D12*E12</f>
        <v>15500</v>
      </c>
      <c r="G12" s="39"/>
      <c r="H12" s="116"/>
      <c r="I12" s="117"/>
      <c r="J12" s="118"/>
    </row>
    <row r="13" spans="1:10" ht="25.2" customHeight="1">
      <c r="A13" s="111">
        <f>A12+1</f>
        <v>2</v>
      </c>
      <c r="B13" s="161" t="s">
        <v>51</v>
      </c>
      <c r="C13" s="161"/>
      <c r="D13" s="41">
        <v>1</v>
      </c>
      <c r="E13" s="42">
        <v>6700</v>
      </c>
      <c r="F13" s="5">
        <f>D13*E13</f>
        <v>6700</v>
      </c>
      <c r="G13" s="39"/>
      <c r="H13" s="119"/>
    </row>
    <row r="14" spans="1:10" ht="25.2" customHeight="1">
      <c r="A14" s="111">
        <f t="shared" ref="A14:A34" si="0">A13+1</f>
        <v>3</v>
      </c>
      <c r="B14" s="162" t="s">
        <v>52</v>
      </c>
      <c r="C14" s="162"/>
      <c r="D14" s="41">
        <v>1</v>
      </c>
      <c r="E14" s="45">
        <v>3750</v>
      </c>
      <c r="F14" s="5">
        <f>D14*E14</f>
        <v>3750</v>
      </c>
      <c r="G14" s="39">
        <v>24</v>
      </c>
      <c r="H14" s="14"/>
      <c r="J14" s="44"/>
    </row>
    <row r="15" spans="1:10" ht="25.2" customHeight="1">
      <c r="A15" s="111">
        <f t="shared" si="0"/>
        <v>4</v>
      </c>
      <c r="B15" s="162" t="s">
        <v>39</v>
      </c>
      <c r="C15" s="162"/>
      <c r="D15" s="41">
        <v>1</v>
      </c>
      <c r="E15" s="45" t="s">
        <v>53</v>
      </c>
      <c r="F15" s="5">
        <f>(glop+5)*200+(glop+0)*100+(glop+2)*100</f>
        <v>13200</v>
      </c>
      <c r="G15" s="39">
        <f>F12/dollar</f>
        <v>645.83333333333337</v>
      </c>
      <c r="H15" s="14"/>
      <c r="J15" s="44"/>
    </row>
    <row r="16" spans="1:10" ht="48" customHeight="1">
      <c r="A16" s="111">
        <f t="shared" si="0"/>
        <v>5</v>
      </c>
      <c r="B16" s="163" t="s">
        <v>54</v>
      </c>
      <c r="C16" s="164"/>
      <c r="D16" s="41"/>
      <c r="E16" s="45" t="s">
        <v>40</v>
      </c>
      <c r="F16" s="5">
        <v>13500</v>
      </c>
      <c r="G16" s="39"/>
      <c r="H16" s="14"/>
      <c r="J16" s="44"/>
    </row>
    <row r="17" spans="1:256" ht="25.2" customHeight="1">
      <c r="A17" s="111">
        <f t="shared" si="0"/>
        <v>6</v>
      </c>
      <c r="B17" s="165" t="s">
        <v>42</v>
      </c>
      <c r="C17" s="166"/>
      <c r="D17" s="5">
        <f>E25</f>
        <v>5</v>
      </c>
      <c r="E17" s="42">
        <v>200</v>
      </c>
      <c r="F17" s="5">
        <f>D17*E17</f>
        <v>1000</v>
      </c>
      <c r="G17" s="47"/>
      <c r="H17" s="56"/>
      <c r="I17" s="44"/>
      <c r="J17" s="44"/>
    </row>
    <row r="18" spans="1:256" ht="39.6" customHeight="1">
      <c r="A18" s="111">
        <f>A17+1</f>
        <v>7</v>
      </c>
      <c r="B18" s="155" t="s">
        <v>55</v>
      </c>
      <c r="C18" s="155"/>
      <c r="D18" s="5">
        <v>1</v>
      </c>
      <c r="E18" s="45">
        <v>2500</v>
      </c>
      <c r="F18" s="5">
        <f t="shared" ref="F18:F22" si="1">D18*E18</f>
        <v>2500</v>
      </c>
      <c r="G18" s="47"/>
      <c r="H18" s="116" t="s">
        <v>76</v>
      </c>
      <c r="J18" s="44"/>
    </row>
    <row r="19" spans="1:256" s="121" customFormat="1" ht="54.6" customHeight="1">
      <c r="A19" s="111">
        <f t="shared" si="0"/>
        <v>8</v>
      </c>
      <c r="B19" s="155" t="s">
        <v>67</v>
      </c>
      <c r="C19" s="155"/>
      <c r="D19" s="41">
        <v>1</v>
      </c>
      <c r="E19" s="42">
        <v>33000</v>
      </c>
      <c r="F19" s="5">
        <f t="shared" si="1"/>
        <v>33000</v>
      </c>
      <c r="G19" s="47">
        <f>F13/dollar</f>
        <v>279.16666666666669</v>
      </c>
      <c r="H19" s="154" t="s">
        <v>78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0" spans="1:256" ht="25.2" customHeight="1">
      <c r="A20" s="111">
        <f t="shared" si="0"/>
        <v>9</v>
      </c>
      <c r="B20" s="162" t="s">
        <v>63</v>
      </c>
      <c r="C20" s="162"/>
      <c r="D20" s="41">
        <v>1</v>
      </c>
      <c r="E20" s="42">
        <v>5000</v>
      </c>
      <c r="F20" s="5">
        <f>D20*E20</f>
        <v>5000</v>
      </c>
      <c r="G20" s="47"/>
      <c r="H20" s="40" t="str">
        <f>H18</f>
        <v>по желанию</v>
      </c>
      <c r="J20" s="44"/>
    </row>
    <row r="21" spans="1:256" ht="25.2" customHeight="1">
      <c r="A21" s="144">
        <f t="shared" si="0"/>
        <v>10</v>
      </c>
      <c r="B21" s="169" t="s">
        <v>68</v>
      </c>
      <c r="C21" s="170"/>
      <c r="D21" s="41">
        <v>0</v>
      </c>
      <c r="E21" s="42">
        <v>1000</v>
      </c>
      <c r="F21" s="5">
        <f>D21*E21</f>
        <v>0</v>
      </c>
      <c r="G21" s="47"/>
      <c r="H21" s="40"/>
      <c r="J21" s="44"/>
    </row>
    <row r="22" spans="1:256" ht="25.2" customHeight="1">
      <c r="A22" s="144">
        <f t="shared" si="0"/>
        <v>11</v>
      </c>
      <c r="B22" s="162" t="s">
        <v>56</v>
      </c>
      <c r="C22" s="162"/>
      <c r="D22" s="41">
        <v>1</v>
      </c>
      <c r="E22" s="42">
        <v>3000</v>
      </c>
      <c r="F22" s="5">
        <f t="shared" si="1"/>
        <v>3000</v>
      </c>
      <c r="G22" s="47"/>
      <c r="H22" s="40" t="str">
        <f>H20</f>
        <v>по желанию</v>
      </c>
      <c r="J22" s="44"/>
    </row>
    <row r="23" spans="1:256" s="52" customFormat="1" ht="25.2" customHeight="1">
      <c r="A23" s="111">
        <f t="shared" si="0"/>
        <v>12</v>
      </c>
      <c r="B23" s="167" t="s">
        <v>27</v>
      </c>
      <c r="C23" s="167"/>
      <c r="D23" s="48"/>
      <c r="E23" s="49"/>
      <c r="F23" s="50">
        <f>SUM(F12:F22)</f>
        <v>97150</v>
      </c>
      <c r="G23" s="51">
        <f>F14/dollar</f>
        <v>156.25</v>
      </c>
      <c r="J23" s="53"/>
    </row>
    <row r="24" spans="1:256" ht="25.2" customHeight="1">
      <c r="A24" s="111">
        <f t="shared" si="0"/>
        <v>13</v>
      </c>
      <c r="B24" s="162" t="s">
        <v>4</v>
      </c>
      <c r="C24" s="162"/>
      <c r="D24" s="38" t="s">
        <v>5</v>
      </c>
      <c r="E24" s="38" t="s">
        <v>2</v>
      </c>
      <c r="F24" s="38" t="s">
        <v>24</v>
      </c>
      <c r="G24" s="54"/>
      <c r="H24" s="14"/>
    </row>
    <row r="25" spans="1:256" ht="25.2" customHeight="1">
      <c r="A25" s="111">
        <f t="shared" si="0"/>
        <v>14</v>
      </c>
      <c r="B25" s="168" t="s">
        <v>18</v>
      </c>
      <c r="C25" s="168"/>
      <c r="D25" s="3" t="s">
        <v>6</v>
      </c>
      <c r="E25" s="5">
        <v>5</v>
      </c>
      <c r="F25" s="5">
        <f>E25*1500</f>
        <v>7500</v>
      </c>
      <c r="G25" s="55" t="s">
        <v>7</v>
      </c>
      <c r="H25" s="56" t="s">
        <v>75</v>
      </c>
      <c r="J25" s="44"/>
    </row>
    <row r="26" spans="1:256" ht="25.2" customHeight="1">
      <c r="A26" s="111">
        <f t="shared" si="0"/>
        <v>15</v>
      </c>
      <c r="B26" s="168" t="s">
        <v>19</v>
      </c>
      <c r="C26" s="168"/>
      <c r="D26" s="3" t="s">
        <v>8</v>
      </c>
      <c r="E26" s="5">
        <v>1</v>
      </c>
      <c r="F26" s="5">
        <f>E26*10000</f>
        <v>10000</v>
      </c>
      <c r="G26" s="6"/>
      <c r="H26" s="56" t="s">
        <v>75</v>
      </c>
      <c r="J26" s="44"/>
    </row>
    <row r="27" spans="1:256" ht="31.2" customHeight="1">
      <c r="A27" s="111">
        <f t="shared" si="0"/>
        <v>16</v>
      </c>
      <c r="B27" s="163" t="s">
        <v>57</v>
      </c>
      <c r="C27" s="164"/>
      <c r="D27" s="3" t="s">
        <v>8</v>
      </c>
      <c r="E27" s="5">
        <v>1</v>
      </c>
      <c r="F27" s="5">
        <v>7500</v>
      </c>
      <c r="G27" s="6"/>
      <c r="H27" s="14"/>
      <c r="J27" s="44"/>
    </row>
    <row r="28" spans="1:256" ht="25.2" customHeight="1">
      <c r="A28" s="111">
        <f t="shared" si="0"/>
        <v>17</v>
      </c>
      <c r="B28" s="168" t="s">
        <v>9</v>
      </c>
      <c r="C28" s="168"/>
      <c r="D28" s="3" t="s">
        <v>58</v>
      </c>
      <c r="E28" s="5">
        <v>1</v>
      </c>
      <c r="F28" s="5">
        <v>9200</v>
      </c>
      <c r="G28" s="6"/>
      <c r="H28" s="56"/>
      <c r="I28" s="56"/>
      <c r="J28" s="44"/>
    </row>
    <row r="29" spans="1:256" ht="25.2" customHeight="1">
      <c r="A29" s="111">
        <f t="shared" si="0"/>
        <v>18</v>
      </c>
      <c r="B29" s="168" t="s">
        <v>10</v>
      </c>
      <c r="C29" s="168"/>
      <c r="D29" s="3" t="s">
        <v>58</v>
      </c>
      <c r="E29" s="5">
        <v>1</v>
      </c>
      <c r="F29" s="5">
        <v>13200</v>
      </c>
      <c r="G29" s="6"/>
      <c r="H29" s="14"/>
      <c r="I29" s="44"/>
      <c r="J29" s="44"/>
    </row>
    <row r="30" spans="1:256" ht="25.2" customHeight="1">
      <c r="A30" s="111">
        <f t="shared" si="0"/>
        <v>19</v>
      </c>
      <c r="B30" s="168" t="s">
        <v>11</v>
      </c>
      <c r="C30" s="168"/>
      <c r="D30" s="3" t="s">
        <v>58</v>
      </c>
      <c r="E30" s="5">
        <v>1</v>
      </c>
      <c r="F30" s="5">
        <v>3800</v>
      </c>
      <c r="G30" s="6"/>
      <c r="H30" s="14"/>
      <c r="J30" s="44"/>
    </row>
    <row r="31" spans="1:256" s="58" customFormat="1" ht="25.2" customHeight="1">
      <c r="A31" s="122">
        <f t="shared" si="0"/>
        <v>20</v>
      </c>
      <c r="B31" s="167" t="s">
        <v>30</v>
      </c>
      <c r="C31" s="167"/>
      <c r="D31" s="48"/>
      <c r="E31" s="49"/>
      <c r="F31" s="50">
        <f>SUM(F25:F30)</f>
        <v>51200</v>
      </c>
      <c r="G31" s="7"/>
      <c r="H31" s="119"/>
      <c r="I31" s="59"/>
      <c r="J31" s="59"/>
    </row>
    <row r="32" spans="1:256" s="58" customFormat="1" ht="31.8" customHeight="1">
      <c r="A32" s="122">
        <f t="shared" si="0"/>
        <v>21</v>
      </c>
      <c r="B32" s="167" t="s">
        <v>31</v>
      </c>
      <c r="C32" s="167"/>
      <c r="D32" s="48"/>
      <c r="E32" s="49"/>
      <c r="F32" s="50">
        <f>F31+F23</f>
        <v>148350</v>
      </c>
      <c r="G32" s="7" t="s">
        <v>7</v>
      </c>
      <c r="H32" s="59"/>
      <c r="I32" s="59"/>
      <c r="J32" s="59"/>
    </row>
    <row r="33" spans="1:10" s="153" customFormat="1" ht="31.8" customHeight="1">
      <c r="A33" s="147">
        <f t="shared" si="0"/>
        <v>22</v>
      </c>
      <c r="B33" s="174" t="s">
        <v>77</v>
      </c>
      <c r="C33" s="174"/>
      <c r="D33" s="148" t="s">
        <v>69</v>
      </c>
      <c r="E33" s="149" t="s">
        <v>59</v>
      </c>
      <c r="F33" s="150">
        <v>6000</v>
      </c>
      <c r="G33" s="151"/>
      <c r="H33" s="171"/>
      <c r="I33" s="172"/>
      <c r="J33" s="152"/>
    </row>
    <row r="34" spans="1:10" s="119" customFormat="1" ht="31.8" customHeight="1">
      <c r="A34" s="131">
        <f t="shared" si="0"/>
        <v>23</v>
      </c>
      <c r="B34" s="175" t="s">
        <v>60</v>
      </c>
      <c r="C34" s="175"/>
      <c r="D34" s="132"/>
      <c r="E34" s="133"/>
      <c r="F34" s="134">
        <f>F32-F33</f>
        <v>142350</v>
      </c>
      <c r="G34" s="135"/>
      <c r="H34" s="145"/>
      <c r="I34" s="136"/>
      <c r="J34" s="136"/>
    </row>
    <row r="35" spans="1:10" s="143" customFormat="1" ht="31.8" customHeight="1">
      <c r="A35" s="137"/>
      <c r="B35" s="138"/>
      <c r="C35" s="138"/>
      <c r="D35" s="139"/>
      <c r="E35" s="140"/>
      <c r="F35" s="141"/>
      <c r="G35" s="109"/>
      <c r="H35" s="146"/>
      <c r="I35" s="142"/>
      <c r="J35" s="142"/>
    </row>
    <row r="36" spans="1:10" s="143" customFormat="1" ht="31.8" hidden="1" customHeight="1">
      <c r="A36" s="137"/>
      <c r="B36" s="138"/>
      <c r="C36" s="138"/>
      <c r="D36" s="139"/>
      <c r="E36" s="140"/>
      <c r="F36" s="141"/>
      <c r="G36" s="109"/>
      <c r="H36" s="142"/>
      <c r="I36" s="142"/>
      <c r="J36" s="142"/>
    </row>
    <row r="37" spans="1:10" s="129" customFormat="1" ht="26.4" customHeight="1">
      <c r="A37" s="123" t="s">
        <v>61</v>
      </c>
      <c r="B37" s="124"/>
      <c r="C37" s="124"/>
      <c r="D37" s="125"/>
      <c r="E37" s="126"/>
      <c r="F37" s="127"/>
      <c r="G37" s="128"/>
      <c r="J37" s="130"/>
    </row>
    <row r="38" spans="1:10" s="129" customFormat="1" ht="53.4" customHeight="1">
      <c r="A38" s="176" t="s">
        <v>62</v>
      </c>
      <c r="B38" s="176"/>
      <c r="C38" s="176"/>
      <c r="D38" s="176"/>
      <c r="E38" s="176"/>
      <c r="F38" s="176"/>
      <c r="G38" s="128"/>
      <c r="J38" s="130"/>
    </row>
    <row r="39" spans="1:10" s="66" customFormat="1" ht="36" customHeight="1">
      <c r="A39" s="70"/>
      <c r="B39" s="177" t="s">
        <v>12</v>
      </c>
      <c r="C39" s="177"/>
      <c r="D39" s="71" t="s">
        <v>13</v>
      </c>
      <c r="E39" s="178" t="s">
        <v>14</v>
      </c>
      <c r="F39" s="178"/>
      <c r="G39" s="6"/>
    </row>
    <row r="40" spans="1:10" s="66" customFormat="1" ht="36" customHeight="1">
      <c r="A40" s="70"/>
      <c r="B40" s="72"/>
      <c r="C40" s="73"/>
      <c r="D40" s="4"/>
      <c r="E40" s="74"/>
      <c r="F40" s="4"/>
      <c r="G40" s="74"/>
    </row>
    <row r="41" spans="1:10" s="66" customFormat="1" ht="33" hidden="1" customHeight="1">
      <c r="A41" s="70"/>
      <c r="B41" s="75" t="s">
        <v>15</v>
      </c>
      <c r="C41" s="76"/>
      <c r="D41" s="76"/>
      <c r="E41" s="76"/>
      <c r="F41" s="76"/>
      <c r="G41" s="74"/>
    </row>
    <row r="42" spans="1:10" s="66" customFormat="1" ht="27.75" customHeight="1">
      <c r="A42" s="70"/>
      <c r="B42" s="177" t="s">
        <v>16</v>
      </c>
      <c r="C42" s="177"/>
      <c r="D42" s="77" t="s">
        <v>17</v>
      </c>
      <c r="E42" s="178" t="s">
        <v>14</v>
      </c>
      <c r="F42" s="178"/>
      <c r="G42" s="4"/>
    </row>
    <row r="43" spans="1:10" ht="104.4" hidden="1" customHeight="1">
      <c r="A43" s="78"/>
      <c r="B43" s="173" t="s">
        <v>20</v>
      </c>
      <c r="C43" s="173"/>
      <c r="D43" s="173"/>
      <c r="E43" s="173"/>
      <c r="F43" s="173"/>
      <c r="G43" s="79"/>
      <c r="H43" s="79"/>
      <c r="I43" s="79"/>
      <c r="J43" s="79"/>
    </row>
    <row r="44" spans="1:10" ht="40.5" customHeight="1">
      <c r="A44" s="80"/>
      <c r="B44" s="81"/>
      <c r="C44" s="81"/>
      <c r="D44" s="82"/>
      <c r="E44" s="83"/>
      <c r="F44" s="84"/>
      <c r="G44" s="80"/>
      <c r="H44" s="14"/>
    </row>
    <row r="45" spans="1:10" ht="23.4">
      <c r="A45" s="85"/>
      <c r="B45" s="81"/>
      <c r="C45" s="81"/>
      <c r="D45" s="82"/>
      <c r="E45" s="83"/>
      <c r="F45" s="84"/>
      <c r="G45" s="86"/>
      <c r="H45" s="14"/>
    </row>
    <row r="46" spans="1:10" ht="21" customHeight="1">
      <c r="A46" s="85"/>
      <c r="B46" s="87"/>
      <c r="C46" s="88"/>
      <c r="D46" s="82"/>
      <c r="E46" s="83"/>
      <c r="F46" s="84"/>
      <c r="G46" s="80"/>
      <c r="H46" s="14"/>
    </row>
    <row r="47" spans="1:10" ht="14.4">
      <c r="A47" s="85"/>
      <c r="B47" s="87"/>
      <c r="C47" s="81"/>
      <c r="D47" s="82"/>
      <c r="E47" s="83"/>
      <c r="F47" s="84"/>
      <c r="G47" s="89"/>
      <c r="H47" s="14"/>
    </row>
    <row r="48" spans="1:10" ht="14.4">
      <c r="A48" s="85"/>
      <c r="B48" s="87"/>
      <c r="C48" s="81"/>
      <c r="D48" s="82"/>
      <c r="E48" s="83"/>
      <c r="F48" s="84"/>
      <c r="G48" s="89"/>
      <c r="H48" s="14"/>
    </row>
    <row r="49" spans="1:8" ht="14.4" hidden="1">
      <c r="A49" s="85"/>
      <c r="B49" s="90"/>
      <c r="C49" s="90"/>
      <c r="D49" s="91"/>
      <c r="E49" s="92"/>
      <c r="F49" s="93"/>
      <c r="G49" s="89"/>
      <c r="H49" s="14"/>
    </row>
    <row r="50" spans="1:8" ht="14.4">
      <c r="A50" s="85"/>
      <c r="B50" s="81"/>
      <c r="C50" s="94"/>
      <c r="D50" s="95"/>
      <c r="E50" s="96"/>
      <c r="F50" s="97"/>
      <c r="G50" s="89"/>
      <c r="H50" s="14"/>
    </row>
    <row r="51" spans="1:8" ht="14.4">
      <c r="A51" s="85"/>
      <c r="B51" s="81"/>
      <c r="C51" s="94"/>
      <c r="D51" s="95"/>
      <c r="E51" s="96"/>
      <c r="F51" s="97"/>
      <c r="G51" s="89"/>
      <c r="H51" s="14"/>
    </row>
    <row r="52" spans="1:8" ht="14.4">
      <c r="A52" s="85"/>
      <c r="B52" s="81"/>
      <c r="C52" s="94"/>
      <c r="D52" s="95"/>
      <c r="E52" s="96"/>
      <c r="F52" s="97"/>
      <c r="G52" s="89"/>
      <c r="H52" s="14"/>
    </row>
    <row r="53" spans="1:8" ht="14.4">
      <c r="A53" s="85"/>
      <c r="B53" s="81"/>
      <c r="C53" s="94"/>
      <c r="D53" s="95"/>
      <c r="E53" s="96"/>
      <c r="F53" s="97"/>
      <c r="G53" s="89"/>
      <c r="H53" s="14"/>
    </row>
    <row r="54" spans="1:8" ht="14.4" hidden="1">
      <c r="A54" s="85"/>
      <c r="B54" s="81"/>
      <c r="C54" s="94"/>
      <c r="D54" s="95"/>
      <c r="E54" s="96"/>
      <c r="F54" s="97"/>
      <c r="G54" s="89"/>
      <c r="H54" s="14"/>
    </row>
    <row r="55" spans="1:8" ht="14.4" hidden="1">
      <c r="A55" s="85"/>
      <c r="B55" s="81"/>
      <c r="C55" s="94"/>
      <c r="D55" s="95"/>
      <c r="E55" s="96"/>
      <c r="F55" s="97"/>
      <c r="G55" s="89"/>
      <c r="H55" s="14"/>
    </row>
    <row r="56" spans="1:8" ht="14.4" hidden="1">
      <c r="A56" s="85"/>
      <c r="B56" s="81"/>
      <c r="C56" s="94"/>
      <c r="D56" s="95"/>
      <c r="E56" s="96"/>
      <c r="F56" s="97"/>
      <c r="G56" s="89"/>
      <c r="H56" s="14"/>
    </row>
    <row r="57" spans="1:8" ht="14.4" hidden="1">
      <c r="A57" s="85"/>
      <c r="B57" s="81"/>
      <c r="C57" s="94"/>
      <c r="D57" s="95"/>
      <c r="E57" s="96"/>
      <c r="F57" s="97"/>
      <c r="G57" s="89"/>
      <c r="H57" s="14"/>
    </row>
    <row r="58" spans="1:8" ht="14.4" hidden="1">
      <c r="A58" s="85"/>
      <c r="B58" s="81"/>
      <c r="C58" s="94"/>
      <c r="D58" s="95"/>
      <c r="E58" s="96"/>
      <c r="F58" s="97"/>
      <c r="G58" s="89"/>
      <c r="H58" s="14"/>
    </row>
    <row r="59" spans="1:8" ht="14.4" hidden="1">
      <c r="A59" s="85"/>
      <c r="B59" s="81"/>
      <c r="C59" s="94"/>
      <c r="D59" s="95"/>
      <c r="E59" s="96"/>
      <c r="F59" s="97"/>
      <c r="G59" s="89"/>
      <c r="H59" s="14"/>
    </row>
    <row r="60" spans="1:8" ht="14.4" hidden="1">
      <c r="A60" s="85"/>
      <c r="B60" s="81"/>
      <c r="C60" s="94"/>
      <c r="D60" s="95"/>
      <c r="E60" s="96"/>
      <c r="F60" s="97"/>
      <c r="G60" s="89"/>
      <c r="H60" s="14"/>
    </row>
    <row r="61" spans="1:8" ht="14.4" hidden="1">
      <c r="A61" s="85"/>
      <c r="B61" s="81"/>
      <c r="C61" s="94"/>
      <c r="D61" s="95"/>
      <c r="E61" s="96"/>
      <c r="F61" s="97"/>
      <c r="G61" s="89"/>
      <c r="H61" s="14"/>
    </row>
    <row r="62" spans="1:8" ht="14.4" hidden="1">
      <c r="A62" s="85"/>
      <c r="B62" s="81"/>
      <c r="C62" s="94"/>
      <c r="D62" s="95"/>
      <c r="E62" s="96"/>
      <c r="F62" s="97"/>
      <c r="G62" s="89"/>
      <c r="H62" s="14"/>
    </row>
    <row r="63" spans="1:8" ht="14.4" hidden="1">
      <c r="A63" s="85"/>
      <c r="B63" s="81"/>
      <c r="C63" s="94"/>
      <c r="D63" s="95"/>
      <c r="E63" s="96"/>
      <c r="F63" s="97"/>
      <c r="G63" s="89"/>
      <c r="H63" s="14"/>
    </row>
    <row r="64" spans="1:8" ht="14.4" hidden="1">
      <c r="A64" s="85"/>
      <c r="B64" s="81"/>
      <c r="C64" s="94"/>
      <c r="D64" s="95"/>
      <c r="E64" s="96"/>
      <c r="F64" s="97"/>
      <c r="G64" s="89"/>
      <c r="H64" s="14"/>
    </row>
    <row r="65" spans="1:8" ht="14.4" hidden="1">
      <c r="A65" s="85"/>
      <c r="B65" s="81"/>
      <c r="C65" s="94"/>
      <c r="D65" s="95"/>
      <c r="E65" s="96"/>
      <c r="F65" s="97"/>
      <c r="G65" s="89"/>
      <c r="H65" s="14"/>
    </row>
    <row r="66" spans="1:8" ht="14.4" hidden="1">
      <c r="A66" s="85"/>
      <c r="B66" s="81"/>
      <c r="C66" s="94"/>
      <c r="D66" s="95"/>
      <c r="E66" s="96"/>
      <c r="F66" s="97"/>
      <c r="G66" s="89"/>
      <c r="H66" s="14"/>
    </row>
    <row r="67" spans="1:8" ht="14.4" hidden="1">
      <c r="A67" s="85"/>
      <c r="B67" s="87"/>
      <c r="C67" s="87"/>
      <c r="D67" s="98"/>
      <c r="E67" s="89"/>
      <c r="F67" s="99"/>
      <c r="G67" s="89"/>
      <c r="H67" s="14"/>
    </row>
    <row r="68" spans="1:8" ht="14.4" hidden="1">
      <c r="A68" s="85"/>
      <c r="B68" s="87"/>
      <c r="C68" s="87"/>
      <c r="D68" s="98"/>
      <c r="E68" s="89"/>
      <c r="F68" s="99"/>
      <c r="G68" s="89"/>
      <c r="H68" s="14"/>
    </row>
    <row r="69" spans="1:8" ht="14.4" hidden="1">
      <c r="A69" s="85"/>
      <c r="B69" s="87"/>
      <c r="C69" s="87"/>
      <c r="D69" s="98"/>
      <c r="E69" s="89"/>
      <c r="F69" s="99"/>
      <c r="G69" s="89"/>
      <c r="H69" s="14"/>
    </row>
    <row r="70" spans="1:8" ht="14.4" hidden="1">
      <c r="A70" s="85"/>
      <c r="B70" s="87"/>
      <c r="C70" s="87"/>
      <c r="D70" s="98"/>
      <c r="E70" s="89"/>
      <c r="F70" s="99"/>
      <c r="G70" s="89"/>
      <c r="H70" s="14"/>
    </row>
    <row r="71" spans="1:8" ht="15" hidden="1">
      <c r="A71" s="85"/>
      <c r="D71" s="100"/>
      <c r="G71" s="89"/>
      <c r="H71" s="14"/>
    </row>
    <row r="72" spans="1:8" ht="15" hidden="1">
      <c r="A72" s="85"/>
      <c r="D72" s="100"/>
      <c r="G72" s="89"/>
      <c r="H72" s="14"/>
    </row>
    <row r="73" spans="1:8" ht="15" hidden="1">
      <c r="A73" s="85"/>
      <c r="D73" s="100"/>
      <c r="G73" s="89"/>
      <c r="H73" s="14"/>
    </row>
    <row r="74" spans="1:8" ht="15" hidden="1">
      <c r="A74" s="85"/>
      <c r="D74" s="100"/>
      <c r="G74" s="89"/>
      <c r="H74" s="14"/>
    </row>
    <row r="75" spans="1:8" ht="15" hidden="1">
      <c r="A75" s="85"/>
      <c r="D75" s="100"/>
      <c r="H75" s="14"/>
    </row>
    <row r="76" spans="1:8" ht="15" hidden="1">
      <c r="A76" s="85"/>
      <c r="D76" s="100"/>
      <c r="H76" s="14"/>
    </row>
    <row r="77" spans="1:8" ht="15" hidden="1">
      <c r="A77" s="85"/>
      <c r="D77" s="100"/>
      <c r="H77" s="14"/>
    </row>
    <row r="78" spans="1:8" ht="15" hidden="1">
      <c r="A78" s="85"/>
      <c r="D78" s="100"/>
      <c r="H78" s="14"/>
    </row>
    <row r="79" spans="1:8" ht="15" hidden="1">
      <c r="A79" s="85"/>
      <c r="D79" s="100"/>
      <c r="H79" s="14"/>
    </row>
    <row r="80" spans="1:8" ht="15" hidden="1">
      <c r="A80" s="85"/>
      <c r="D80" s="100"/>
      <c r="H80" s="14"/>
    </row>
    <row r="81" spans="1:256" ht="15" hidden="1">
      <c r="A81" s="85"/>
      <c r="D81" s="100"/>
      <c r="H81" s="14"/>
    </row>
    <row r="82" spans="1:256" ht="15" hidden="1">
      <c r="A82" s="85"/>
      <c r="D82" s="100"/>
      <c r="H82" s="14"/>
    </row>
    <row r="83" spans="1:256" ht="15" hidden="1">
      <c r="A83" s="85"/>
      <c r="H83" s="14"/>
    </row>
    <row r="84" spans="1:256" s="8" customFormat="1" ht="15" hidden="1">
      <c r="A84" s="85"/>
      <c r="D84" s="9"/>
      <c r="E84" s="10"/>
      <c r="F84" s="12"/>
      <c r="G84" s="12"/>
      <c r="H84" s="13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s="8" customFormat="1" ht="15" hidden="1">
      <c r="A85" s="85"/>
      <c r="D85" s="9"/>
      <c r="E85" s="10"/>
      <c r="F85" s="12"/>
      <c r="G85" s="12"/>
      <c r="H85" s="13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8" customFormat="1" ht="15" hidden="1">
      <c r="A86" s="85"/>
      <c r="D86" s="9"/>
      <c r="E86" s="10"/>
      <c r="F86" s="12"/>
      <c r="G86" s="12"/>
      <c r="H86" s="13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8" customFormat="1" ht="15" hidden="1">
      <c r="D87" s="9"/>
      <c r="E87" s="10"/>
      <c r="F87" s="12"/>
      <c r="G87" s="12"/>
      <c r="H87" s="13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8" customFormat="1" ht="15" hidden="1">
      <c r="D88" s="9"/>
      <c r="E88" s="10"/>
      <c r="F88" s="12"/>
      <c r="G88" s="12"/>
      <c r="H88" s="13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8" customFormat="1" ht="15" hidden="1">
      <c r="D89" s="9"/>
      <c r="E89" s="10"/>
      <c r="F89" s="12"/>
      <c r="G89" s="12"/>
      <c r="H89" s="13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s="8" customFormat="1" ht="15" hidden="1">
      <c r="D90" s="9"/>
      <c r="E90" s="10"/>
      <c r="F90" s="12"/>
      <c r="G90" s="12"/>
      <c r="H90" s="13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s="8" customFormat="1" ht="15" hidden="1">
      <c r="D91" s="9"/>
      <c r="E91" s="10"/>
      <c r="F91" s="12"/>
      <c r="G91" s="12"/>
      <c r="H91" s="13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8" customFormat="1" ht="15" hidden="1">
      <c r="D92" s="9"/>
      <c r="E92" s="10"/>
      <c r="F92" s="12"/>
      <c r="G92" s="12"/>
      <c r="H92" s="13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8" customFormat="1" ht="15" hidden="1">
      <c r="D93" s="9"/>
      <c r="E93" s="10"/>
      <c r="F93" s="12"/>
      <c r="G93" s="12"/>
      <c r="H93" s="13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8" customFormat="1" ht="15" hidden="1">
      <c r="D94" s="9"/>
      <c r="E94" s="10"/>
      <c r="F94" s="12"/>
      <c r="G94" s="12"/>
      <c r="H94" s="13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s="8" customFormat="1" ht="15" hidden="1">
      <c r="D95" s="9"/>
      <c r="E95" s="10"/>
      <c r="F95" s="12"/>
      <c r="G95" s="12"/>
      <c r="H95" s="13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8" customFormat="1" ht="15" hidden="1">
      <c r="D96" s="9"/>
      <c r="E96" s="10"/>
      <c r="F96" s="12"/>
      <c r="G96" s="12"/>
      <c r="H96" s="13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4:256" s="8" customFormat="1" ht="15" hidden="1">
      <c r="D97" s="9"/>
      <c r="E97" s="10"/>
      <c r="F97" s="12"/>
      <c r="G97" s="12"/>
      <c r="H97" s="13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4:256" s="8" customFormat="1" ht="15" hidden="1">
      <c r="D98" s="9"/>
      <c r="E98" s="10"/>
      <c r="F98" s="12"/>
      <c r="G98" s="12"/>
      <c r="H98" s="13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4:256" s="8" customFormat="1" ht="15" hidden="1">
      <c r="D99" s="9"/>
      <c r="E99" s="10"/>
      <c r="F99" s="12"/>
      <c r="G99" s="12"/>
      <c r="H99" s="13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4:256" s="8" customFormat="1" ht="15" hidden="1">
      <c r="D100" s="9"/>
      <c r="E100" s="10"/>
      <c r="F100" s="12"/>
      <c r="G100" s="12"/>
      <c r="H100" s="13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4:256" s="8" customFormat="1" ht="15" hidden="1">
      <c r="D101" s="9"/>
      <c r="E101" s="10"/>
      <c r="F101" s="12"/>
      <c r="G101" s="12"/>
      <c r="H101" s="13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4:256" s="8" customFormat="1" ht="15" hidden="1">
      <c r="D102" s="9"/>
      <c r="E102" s="10"/>
      <c r="F102" s="12"/>
      <c r="G102" s="12"/>
      <c r="H102" s="13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4:256" s="8" customFormat="1" ht="15" hidden="1">
      <c r="D103" s="9"/>
      <c r="E103" s="10"/>
      <c r="F103" s="12"/>
      <c r="G103" s="12"/>
      <c r="H103" s="13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4:256" s="8" customFormat="1" ht="15" customHeight="1">
      <c r="D104" s="9"/>
      <c r="E104" s="10"/>
      <c r="F104" s="12"/>
      <c r="G104" s="12"/>
      <c r="H104" s="13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4:256" s="8" customFormat="1" ht="15" customHeight="1">
      <c r="D105" s="9"/>
      <c r="E105" s="10"/>
      <c r="F105" s="12"/>
      <c r="G105" s="12"/>
      <c r="H105" s="13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4:256" s="8" customFormat="1" ht="15" customHeight="1">
      <c r="D106" s="9"/>
      <c r="E106" s="10"/>
      <c r="F106" s="12"/>
      <c r="G106" s="12"/>
      <c r="H106" s="13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4:256" s="8" customFormat="1" ht="15" customHeight="1">
      <c r="D107" s="9"/>
      <c r="E107" s="10"/>
      <c r="F107" s="12"/>
      <c r="G107" s="12"/>
      <c r="H107" s="13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4:256" s="8" customFormat="1" ht="15" customHeight="1">
      <c r="D108" s="9"/>
      <c r="E108" s="10"/>
      <c r="F108" s="12"/>
      <c r="G108" s="12"/>
      <c r="H108" s="13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4:256" s="8" customFormat="1" ht="15" customHeight="1">
      <c r="D109" s="9"/>
      <c r="E109" s="10"/>
      <c r="F109" s="12"/>
      <c r="G109" s="12"/>
      <c r="H109" s="13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4:256" s="8" customFormat="1" ht="15" customHeight="1">
      <c r="D110" s="9"/>
      <c r="E110" s="10"/>
      <c r="F110" s="12"/>
      <c r="G110" s="12"/>
      <c r="H110" s="13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4:256" s="8" customFormat="1" ht="15" customHeight="1">
      <c r="D111" s="9"/>
      <c r="E111" s="10"/>
      <c r="F111" s="12"/>
      <c r="G111" s="12"/>
      <c r="H111" s="13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4:256" s="8" customFormat="1" ht="15" customHeight="1">
      <c r="D112" s="9"/>
      <c r="E112" s="10"/>
      <c r="F112" s="12"/>
      <c r="G112" s="12"/>
      <c r="H112" s="13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4:256" s="8" customFormat="1" ht="15" customHeight="1">
      <c r="D113" s="9"/>
      <c r="E113" s="10"/>
      <c r="F113" s="12"/>
      <c r="G113" s="12"/>
      <c r="H113" s="13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4:256" s="8" customFormat="1" ht="15" customHeight="1">
      <c r="D114" s="9"/>
      <c r="E114" s="10"/>
      <c r="F114" s="12"/>
      <c r="G114" s="12"/>
      <c r="H114" s="13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4:256" s="8" customFormat="1" ht="15" customHeight="1">
      <c r="D115" s="9"/>
      <c r="E115" s="10"/>
      <c r="F115" s="12"/>
      <c r="G115" s="12"/>
      <c r="H115" s="13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4:256" s="8" customFormat="1" ht="15" customHeight="1">
      <c r="D116" s="9"/>
      <c r="E116" s="10"/>
      <c r="F116" s="12"/>
      <c r="G116" s="12"/>
      <c r="H116" s="13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4:256" s="8" customFormat="1" ht="15" customHeight="1">
      <c r="D117" s="9"/>
      <c r="E117" s="10"/>
      <c r="F117" s="12"/>
      <c r="G117" s="12"/>
      <c r="H117" s="13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4:256" s="8" customFormat="1" ht="15" customHeight="1">
      <c r="D118" s="9"/>
      <c r="E118" s="10"/>
      <c r="F118" s="12"/>
      <c r="G118" s="12"/>
      <c r="H118" s="13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4:256" s="8" customFormat="1" ht="15" customHeight="1">
      <c r="D119" s="9"/>
      <c r="E119" s="10"/>
      <c r="F119" s="12"/>
      <c r="G119" s="12"/>
      <c r="H119" s="13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4:256" s="8" customFormat="1" ht="15" customHeight="1">
      <c r="D120" s="9"/>
      <c r="E120" s="10"/>
      <c r="F120" s="12"/>
      <c r="G120" s="12"/>
      <c r="H120" s="13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4:256" s="8" customFormat="1" ht="15" customHeight="1">
      <c r="D121" s="9"/>
      <c r="E121" s="10"/>
      <c r="F121" s="12"/>
      <c r="G121" s="12"/>
      <c r="H121" s="13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4:256" s="8" customFormat="1" ht="15" customHeight="1">
      <c r="D122" s="9"/>
      <c r="E122" s="10"/>
      <c r="F122" s="12"/>
      <c r="G122" s="12"/>
      <c r="H122" s="13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4:256" s="8" customFormat="1" ht="15" customHeight="1">
      <c r="D123" s="9"/>
      <c r="E123" s="10"/>
      <c r="F123" s="12"/>
      <c r="G123" s="12"/>
      <c r="H123" s="13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4:256" s="8" customFormat="1" ht="15" customHeight="1">
      <c r="D124" s="9"/>
      <c r="E124" s="10"/>
      <c r="F124" s="12"/>
      <c r="G124" s="12"/>
      <c r="H124" s="13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4:256" s="8" customFormat="1" ht="15" customHeight="1">
      <c r="D125" s="9"/>
      <c r="E125" s="10"/>
      <c r="F125" s="12"/>
      <c r="G125" s="12"/>
      <c r="H125" s="13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4:256" s="8" customFormat="1" ht="15" customHeight="1">
      <c r="D126" s="9"/>
      <c r="E126" s="10"/>
      <c r="F126" s="12"/>
      <c r="G126" s="12"/>
      <c r="H126" s="13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</sheetData>
  <mergeCells count="34">
    <mergeCell ref="H33:I33"/>
    <mergeCell ref="B43:F43"/>
    <mergeCell ref="B33:C33"/>
    <mergeCell ref="B34:C34"/>
    <mergeCell ref="A38:F38"/>
    <mergeCell ref="B39:C39"/>
    <mergeCell ref="E39:F39"/>
    <mergeCell ref="B42:C42"/>
    <mergeCell ref="E42:F42"/>
    <mergeCell ref="B32:C32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1:C21"/>
    <mergeCell ref="B19:C19"/>
    <mergeCell ref="B3:F3"/>
    <mergeCell ref="B4:F4"/>
    <mergeCell ref="E7:I7"/>
    <mergeCell ref="B11:C11"/>
    <mergeCell ref="B12:C12"/>
    <mergeCell ref="B13:C13"/>
    <mergeCell ref="B14:C14"/>
    <mergeCell ref="B15:C15"/>
    <mergeCell ref="B16:C16"/>
    <mergeCell ref="B17:C17"/>
    <mergeCell ref="B18:C18"/>
  </mergeCells>
  <pageMargins left="0" right="0" top="0" bottom="0" header="2" footer="0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25"/>
  <sheetViews>
    <sheetView topLeftCell="A22" zoomScale="83" zoomScaleNormal="83" workbookViewId="0">
      <selection activeCell="J21" sqref="J21"/>
    </sheetView>
  </sheetViews>
  <sheetFormatPr defaultColWidth="23.33203125" defaultRowHeight="0" customHeight="1" zeroHeight="1"/>
  <cols>
    <col min="1" max="1" width="4.88671875" style="8" customWidth="1"/>
    <col min="2" max="2" width="48.5546875" style="8" customWidth="1"/>
    <col min="3" max="3" width="18.44140625" style="8" customWidth="1"/>
    <col min="4" max="4" width="16.44140625" style="9" customWidth="1"/>
    <col min="5" max="5" width="13.33203125" style="10" customWidth="1"/>
    <col min="6" max="6" width="28.33203125" style="12" customWidth="1"/>
    <col min="7" max="7" width="5.6640625" style="12" hidden="1" customWidth="1"/>
    <col min="8" max="8" width="9.5546875" style="13" customWidth="1"/>
    <col min="9" max="9" width="22.44140625" style="14" customWidth="1"/>
    <col min="10" max="10" width="33.109375" style="14" customWidth="1"/>
    <col min="11" max="11" width="23.44140625" style="14" hidden="1" customWidth="1"/>
    <col min="12" max="12" width="6.88671875" style="14" hidden="1" customWidth="1"/>
    <col min="13" max="252" width="9.109375" style="14" hidden="1" customWidth="1"/>
    <col min="253" max="253" width="2.5546875" style="14" hidden="1" customWidth="1"/>
    <col min="254" max="254" width="0.33203125" style="14" hidden="1" customWidth="1"/>
    <col min="255" max="255" width="8.6640625" style="14" hidden="1" customWidth="1"/>
    <col min="256" max="16384" width="23.33203125" style="14"/>
  </cols>
  <sheetData>
    <row r="1" spans="1:256" ht="24.75" customHeight="1">
      <c r="F1" s="11" t="s">
        <v>0</v>
      </c>
    </row>
    <row r="2" spans="1:256" ht="26.25" customHeight="1">
      <c r="B2" s="8" t="s">
        <v>34</v>
      </c>
      <c r="E2" s="11" t="s">
        <v>33</v>
      </c>
      <c r="F2" s="11" t="s">
        <v>48</v>
      </c>
    </row>
    <row r="3" spans="1:256" ht="53.25" customHeight="1">
      <c r="A3" s="15"/>
      <c r="B3" s="156"/>
      <c r="C3" s="156"/>
      <c r="D3" s="156"/>
      <c r="E3" s="156"/>
      <c r="F3" s="156"/>
      <c r="G3" s="16"/>
      <c r="H3" s="14"/>
    </row>
    <row r="4" spans="1:256" ht="27.6">
      <c r="A4" s="15"/>
      <c r="B4" s="157" t="s">
        <v>32</v>
      </c>
      <c r="C4" s="157"/>
      <c r="D4" s="157"/>
      <c r="E4" s="157"/>
      <c r="F4" s="157"/>
      <c r="G4" s="17"/>
      <c r="H4" s="14"/>
      <c r="I4" s="18"/>
    </row>
    <row r="5" spans="1:256" ht="15.6">
      <c r="A5" s="15"/>
      <c r="B5" s="19"/>
      <c r="C5" s="20"/>
      <c r="D5" s="19"/>
      <c r="E5" s="21"/>
      <c r="F5" s="22"/>
      <c r="G5" s="23"/>
      <c r="H5" s="14"/>
    </row>
    <row r="6" spans="1:256" ht="18">
      <c r="A6" s="15"/>
      <c r="B6" s="24" t="s">
        <v>65</v>
      </c>
      <c r="C6" s="25"/>
      <c r="D6" s="19"/>
      <c r="E6" s="21"/>
      <c r="F6" s="22"/>
      <c r="G6" s="23"/>
      <c r="H6" s="14"/>
    </row>
    <row r="7" spans="1:256" ht="21.75" customHeight="1">
      <c r="A7" s="15"/>
      <c r="B7" s="24" t="s">
        <v>66</v>
      </c>
      <c r="C7" s="25"/>
      <c r="D7" s="19"/>
      <c r="E7" s="21"/>
      <c r="F7" s="22"/>
      <c r="G7" s="23"/>
      <c r="H7" s="14"/>
    </row>
    <row r="8" spans="1:256" ht="18">
      <c r="A8" s="15"/>
      <c r="B8" s="24" t="s">
        <v>21</v>
      </c>
      <c r="C8" s="26">
        <v>60</v>
      </c>
      <c r="D8" s="27" t="s">
        <v>22</v>
      </c>
      <c r="E8" s="158"/>
      <c r="F8" s="158"/>
      <c r="G8" s="158"/>
      <c r="H8" s="158"/>
      <c r="I8" s="158"/>
    </row>
    <row r="9" spans="1:256" ht="18">
      <c r="A9" s="15"/>
      <c r="B9" s="28" t="s">
        <v>1</v>
      </c>
      <c r="C9" s="29" t="s">
        <v>36</v>
      </c>
      <c r="D9" s="30"/>
      <c r="E9" s="31"/>
      <c r="F9" s="22"/>
      <c r="G9" s="23"/>
      <c r="H9" s="14"/>
    </row>
    <row r="10" spans="1:256" ht="15.6">
      <c r="A10" s="15"/>
      <c r="B10" s="32"/>
      <c r="C10" s="30"/>
      <c r="D10" s="33"/>
      <c r="E10" s="34"/>
      <c r="F10" s="22"/>
      <c r="G10" s="23"/>
      <c r="H10" s="14"/>
    </row>
    <row r="11" spans="1:256" ht="15" customHeight="1">
      <c r="A11" s="15"/>
      <c r="B11" s="35"/>
      <c r="C11" s="35"/>
      <c r="D11" s="34"/>
      <c r="E11" s="36"/>
      <c r="F11" s="37" t="s">
        <v>26</v>
      </c>
      <c r="G11" s="23"/>
      <c r="H11" s="14"/>
    </row>
    <row r="12" spans="1:256" ht="28.2" customHeight="1">
      <c r="A12" s="1"/>
      <c r="B12" s="159" t="s">
        <v>28</v>
      </c>
      <c r="C12" s="159"/>
      <c r="D12" s="38" t="s">
        <v>2</v>
      </c>
      <c r="E12" s="38" t="s">
        <v>29</v>
      </c>
      <c r="F12" s="38" t="s">
        <v>23</v>
      </c>
      <c r="G12" s="39" t="s">
        <v>3</v>
      </c>
      <c r="H12" s="40"/>
      <c r="I12" s="40"/>
      <c r="J12" s="40"/>
    </row>
    <row r="13" spans="1:256" ht="25.2" customHeight="1">
      <c r="A13" s="1">
        <f>1</f>
        <v>1</v>
      </c>
      <c r="B13" s="161" t="str">
        <f>'Кессон '!B12:C12</f>
        <v>Насос скваженный погружной Беламос TF 3-110</v>
      </c>
      <c r="C13" s="161"/>
      <c r="D13" s="41">
        <v>1</v>
      </c>
      <c r="E13" s="42">
        <v>28300</v>
      </c>
      <c r="F13" s="5">
        <f>D13*E13</f>
        <v>28300</v>
      </c>
      <c r="G13" s="39"/>
      <c r="H13" s="43"/>
      <c r="I13" s="43"/>
      <c r="J13" s="40"/>
    </row>
    <row r="14" spans="1:256" ht="25.2" customHeight="1">
      <c r="A14" s="1">
        <f>A13+1</f>
        <v>2</v>
      </c>
      <c r="B14" s="161" t="s">
        <v>37</v>
      </c>
      <c r="C14" s="161"/>
      <c r="D14" s="41">
        <v>1</v>
      </c>
      <c r="E14" s="42">
        <v>8000</v>
      </c>
      <c r="F14" s="5">
        <f>E14*D14</f>
        <v>8000</v>
      </c>
      <c r="G14" s="39"/>
      <c r="H14" s="40"/>
      <c r="I14" s="43"/>
      <c r="J14" s="40"/>
      <c r="IV14" s="44"/>
    </row>
    <row r="15" spans="1:256" ht="25.2" customHeight="1">
      <c r="A15" s="1">
        <f t="shared" ref="A15:A35" si="0">A14+1</f>
        <v>3</v>
      </c>
      <c r="B15" s="162" t="s">
        <v>38</v>
      </c>
      <c r="C15" s="162"/>
      <c r="D15" s="41">
        <v>1</v>
      </c>
      <c r="E15" s="45">
        <v>3750</v>
      </c>
      <c r="F15" s="5">
        <f>E15*D15</f>
        <v>3750</v>
      </c>
      <c r="G15" s="39">
        <v>24</v>
      </c>
      <c r="H15" s="40"/>
      <c r="I15" s="43"/>
      <c r="J15" s="40"/>
      <c r="IV15" s="44"/>
    </row>
    <row r="16" spans="1:256" ht="25.2" customHeight="1">
      <c r="A16" s="1">
        <f t="shared" si="0"/>
        <v>4</v>
      </c>
      <c r="B16" s="181" t="s">
        <v>39</v>
      </c>
      <c r="C16" s="182"/>
      <c r="D16" s="41">
        <v>1</v>
      </c>
      <c r="E16" s="46" t="s">
        <v>40</v>
      </c>
      <c r="F16" s="5">
        <f>((glop+2)*60+(glop+0)*80+(glop+5)*150)</f>
        <v>18270</v>
      </c>
      <c r="G16" s="39"/>
      <c r="H16" s="43"/>
      <c r="I16" s="43"/>
      <c r="J16" s="40"/>
      <c r="IV16" s="44"/>
    </row>
    <row r="17" spans="1:256" ht="49.2" customHeight="1">
      <c r="A17" s="1">
        <f t="shared" si="0"/>
        <v>5</v>
      </c>
      <c r="B17" s="162" t="s">
        <v>41</v>
      </c>
      <c r="C17" s="162"/>
      <c r="D17" s="41">
        <v>1</v>
      </c>
      <c r="E17" s="46" t="s">
        <v>40</v>
      </c>
      <c r="F17" s="5">
        <f>21000+(glop-30)*200-F16</f>
        <v>8730</v>
      </c>
      <c r="G17" s="39"/>
      <c r="H17" s="43"/>
      <c r="I17" s="43"/>
      <c r="J17" s="40"/>
      <c r="IV17" s="44"/>
    </row>
    <row r="18" spans="1:256" ht="25.2" customHeight="1">
      <c r="A18" s="1">
        <f t="shared" si="0"/>
        <v>6</v>
      </c>
      <c r="B18" s="165" t="s">
        <v>42</v>
      </c>
      <c r="C18" s="166"/>
      <c r="D18" s="5">
        <f>E25</f>
        <v>8</v>
      </c>
      <c r="E18" s="42">
        <v>200</v>
      </c>
      <c r="F18" s="5">
        <f>D18*E18</f>
        <v>1600</v>
      </c>
      <c r="G18" s="47"/>
      <c r="H18" s="40"/>
      <c r="I18" s="43"/>
      <c r="J18" s="40"/>
    </row>
    <row r="19" spans="1:256" ht="25.2" customHeight="1">
      <c r="A19" s="1">
        <f t="shared" si="0"/>
        <v>7</v>
      </c>
      <c r="B19" s="161" t="s">
        <v>43</v>
      </c>
      <c r="C19" s="161"/>
      <c r="D19" s="5">
        <v>1</v>
      </c>
      <c r="E19" s="45">
        <v>3600</v>
      </c>
      <c r="F19" s="5">
        <f>D19*E19</f>
        <v>3600</v>
      </c>
      <c r="G19" s="47"/>
      <c r="H19" s="40"/>
      <c r="I19" s="43"/>
      <c r="J19" s="40"/>
    </row>
    <row r="20" spans="1:256" ht="25.2" customHeight="1">
      <c r="A20" s="1">
        <f t="shared" si="0"/>
        <v>8</v>
      </c>
      <c r="B20" s="162" t="s">
        <v>44</v>
      </c>
      <c r="C20" s="162"/>
      <c r="D20" s="41">
        <v>1</v>
      </c>
      <c r="E20" s="42">
        <v>4500</v>
      </c>
      <c r="F20" s="5">
        <f>D20*E20</f>
        <v>4500</v>
      </c>
      <c r="G20" s="47">
        <f>F14/dollar</f>
        <v>333.33333333333331</v>
      </c>
      <c r="H20" s="40"/>
      <c r="I20" s="43"/>
      <c r="J20" s="40"/>
    </row>
    <row r="21" spans="1:256" ht="25.2" customHeight="1">
      <c r="A21" s="1">
        <f t="shared" si="0"/>
        <v>9</v>
      </c>
      <c r="B21" s="162" t="s">
        <v>49</v>
      </c>
      <c r="C21" s="162"/>
      <c r="D21" s="41">
        <v>0</v>
      </c>
      <c r="E21" s="42">
        <v>5000</v>
      </c>
      <c r="F21" s="5">
        <f>D21*E21</f>
        <v>0</v>
      </c>
      <c r="G21" s="47"/>
      <c r="H21" s="40"/>
      <c r="I21" s="43"/>
      <c r="J21" s="40"/>
    </row>
    <row r="22" spans="1:256" ht="25.2" customHeight="1">
      <c r="A22" s="1">
        <f t="shared" si="0"/>
        <v>10</v>
      </c>
      <c r="B22" s="162" t="s">
        <v>45</v>
      </c>
      <c r="C22" s="162"/>
      <c r="D22" s="41">
        <v>0</v>
      </c>
      <c r="E22" s="42">
        <v>1000</v>
      </c>
      <c r="F22" s="5">
        <f>D22*E22</f>
        <v>0</v>
      </c>
      <c r="G22" s="47"/>
      <c r="H22" s="40"/>
      <c r="I22" s="43"/>
      <c r="J22" s="40"/>
    </row>
    <row r="23" spans="1:256" s="52" customFormat="1" ht="25.2" customHeight="1">
      <c r="A23" s="1">
        <f t="shared" si="0"/>
        <v>11</v>
      </c>
      <c r="B23" s="167" t="s">
        <v>27</v>
      </c>
      <c r="C23" s="167"/>
      <c r="D23" s="48"/>
      <c r="E23" s="49"/>
      <c r="F23" s="50">
        <f>SUM(F13:F22)</f>
        <v>76750</v>
      </c>
      <c r="G23" s="51">
        <f>F15/dollar</f>
        <v>156.25</v>
      </c>
      <c r="I23" s="53"/>
    </row>
    <row r="24" spans="1:256" ht="25.2" customHeight="1">
      <c r="A24" s="1">
        <f t="shared" si="0"/>
        <v>12</v>
      </c>
      <c r="B24" s="162" t="s">
        <v>4</v>
      </c>
      <c r="C24" s="162"/>
      <c r="D24" s="38" t="s">
        <v>5</v>
      </c>
      <c r="E24" s="38" t="s">
        <v>2</v>
      </c>
      <c r="F24" s="38" t="s">
        <v>24</v>
      </c>
      <c r="G24" s="54"/>
      <c r="H24" s="14"/>
      <c r="I24" s="44"/>
    </row>
    <row r="25" spans="1:256" ht="25.2" customHeight="1">
      <c r="A25" s="1">
        <f t="shared" si="0"/>
        <v>13</v>
      </c>
      <c r="B25" s="168" t="s">
        <v>18</v>
      </c>
      <c r="C25" s="168"/>
      <c r="D25" s="3" t="s">
        <v>6</v>
      </c>
      <c r="E25" s="5">
        <v>8</v>
      </c>
      <c r="F25" s="5">
        <f>E25*1500</f>
        <v>12000</v>
      </c>
      <c r="G25" s="55" t="s">
        <v>7</v>
      </c>
      <c r="H25" s="56"/>
      <c r="I25" s="56"/>
    </row>
    <row r="26" spans="1:256" ht="25.2" customHeight="1">
      <c r="A26" s="1">
        <f t="shared" si="0"/>
        <v>14</v>
      </c>
      <c r="B26" s="168" t="s">
        <v>19</v>
      </c>
      <c r="C26" s="168"/>
      <c r="D26" s="3" t="s">
        <v>8</v>
      </c>
      <c r="E26" s="5">
        <v>1</v>
      </c>
      <c r="F26" s="5">
        <v>5000</v>
      </c>
      <c r="G26" s="6"/>
      <c r="H26" s="56"/>
    </row>
    <row r="27" spans="1:256" ht="25.2" customHeight="1">
      <c r="A27" s="1">
        <f t="shared" si="0"/>
        <v>15</v>
      </c>
      <c r="B27" s="165" t="s">
        <v>35</v>
      </c>
      <c r="C27" s="166"/>
      <c r="D27" s="3" t="s">
        <v>8</v>
      </c>
      <c r="E27" s="102">
        <v>1</v>
      </c>
      <c r="F27" s="1">
        <v>7500</v>
      </c>
      <c r="G27" s="101"/>
      <c r="H27" s="57"/>
    </row>
    <row r="28" spans="1:256" ht="25.2" customHeight="1">
      <c r="A28" s="1">
        <f t="shared" si="0"/>
        <v>16</v>
      </c>
      <c r="B28" s="165" t="s">
        <v>9</v>
      </c>
      <c r="C28" s="166"/>
      <c r="D28" s="3" t="s">
        <v>8</v>
      </c>
      <c r="E28" s="102">
        <v>1</v>
      </c>
      <c r="F28" s="1">
        <v>9200</v>
      </c>
      <c r="G28" s="6"/>
      <c r="H28" s="57"/>
    </row>
    <row r="29" spans="1:256" ht="25.2" customHeight="1">
      <c r="A29" s="1">
        <f t="shared" si="0"/>
        <v>17</v>
      </c>
      <c r="B29" s="165" t="s">
        <v>10</v>
      </c>
      <c r="C29" s="166"/>
      <c r="D29" s="3" t="s">
        <v>8</v>
      </c>
      <c r="E29" s="102">
        <v>1</v>
      </c>
      <c r="F29" s="1">
        <v>13200</v>
      </c>
      <c r="G29" s="6"/>
      <c r="H29" s="57"/>
    </row>
    <row r="30" spans="1:256" ht="25.2" customHeight="1">
      <c r="A30" s="1">
        <f t="shared" si="0"/>
        <v>18</v>
      </c>
      <c r="B30" s="165" t="s">
        <v>11</v>
      </c>
      <c r="C30" s="166"/>
      <c r="D30" s="3" t="s">
        <v>8</v>
      </c>
      <c r="E30" s="102">
        <v>1</v>
      </c>
      <c r="F30" s="1">
        <v>3800</v>
      </c>
      <c r="G30" s="6"/>
      <c r="H30" s="44"/>
    </row>
    <row r="31" spans="1:256" s="58" customFormat="1" ht="25.2" customHeight="1">
      <c r="A31" s="1">
        <f t="shared" si="0"/>
        <v>19</v>
      </c>
      <c r="B31" s="167" t="s">
        <v>30</v>
      </c>
      <c r="C31" s="167"/>
      <c r="D31" s="48"/>
      <c r="E31" s="49"/>
      <c r="F31" s="50">
        <f>SUM(F25:F30)</f>
        <v>50700</v>
      </c>
      <c r="G31" s="7"/>
      <c r="I31" s="59"/>
    </row>
    <row r="32" spans="1:256" s="8" customFormat="1" ht="25.2" customHeight="1">
      <c r="A32" s="1">
        <f t="shared" si="0"/>
        <v>20</v>
      </c>
      <c r="B32" s="162" t="s">
        <v>31</v>
      </c>
      <c r="C32" s="162"/>
      <c r="D32" s="60"/>
      <c r="E32" s="61"/>
      <c r="F32" s="62">
        <f>F31+F23</f>
        <v>127450</v>
      </c>
      <c r="G32" s="2" t="s">
        <v>7</v>
      </c>
      <c r="J32" s="63"/>
    </row>
    <row r="33" spans="1:10" s="66" customFormat="1" ht="43.2" hidden="1" customHeight="1">
      <c r="A33" s="1">
        <f t="shared" si="0"/>
        <v>21</v>
      </c>
      <c r="B33" s="103" t="s">
        <v>25</v>
      </c>
      <c r="C33" s="103"/>
      <c r="D33" s="64"/>
      <c r="E33" s="64"/>
      <c r="F33" s="65" t="e">
        <f>F32+#REF!-#REF!</f>
        <v>#REF!</v>
      </c>
      <c r="G33" s="6"/>
    </row>
    <row r="34" spans="1:10" s="68" customFormat="1" ht="29.4" customHeight="1">
      <c r="A34" s="1">
        <v>21</v>
      </c>
      <c r="B34" s="179" t="s">
        <v>46</v>
      </c>
      <c r="C34" s="180"/>
      <c r="D34" s="104">
        <v>60</v>
      </c>
      <c r="E34" s="104">
        <v>100</v>
      </c>
      <c r="F34" s="105">
        <f>D34*E34</f>
        <v>6000</v>
      </c>
      <c r="G34" s="67"/>
      <c r="I34" s="69">
        <f>F35+F36</f>
        <v>247450</v>
      </c>
    </row>
    <row r="35" spans="1:10" s="68" customFormat="1" ht="24.6" customHeight="1">
      <c r="A35" s="1">
        <f t="shared" si="0"/>
        <v>22</v>
      </c>
      <c r="B35" s="179" t="s">
        <v>47</v>
      </c>
      <c r="C35" s="180"/>
      <c r="D35" s="104"/>
      <c r="E35" s="104"/>
      <c r="F35" s="106">
        <f>F32-F34</f>
        <v>121450</v>
      </c>
      <c r="G35" s="67"/>
    </row>
    <row r="36" spans="1:10" s="108" customFormat="1" ht="27.6" customHeight="1">
      <c r="A36" s="107"/>
      <c r="B36" s="108" t="s">
        <v>64</v>
      </c>
      <c r="D36" s="108">
        <v>60</v>
      </c>
      <c r="E36" s="108">
        <v>2100</v>
      </c>
      <c r="F36" s="108">
        <f>60*2100</f>
        <v>126000</v>
      </c>
      <c r="G36" s="109"/>
    </row>
    <row r="37" spans="1:10" s="108" customFormat="1" ht="27.6" customHeight="1">
      <c r="A37" s="107"/>
      <c r="F37" s="110"/>
      <c r="G37" s="109"/>
    </row>
    <row r="38" spans="1:10" s="66" customFormat="1" ht="36" customHeight="1">
      <c r="A38" s="70"/>
      <c r="B38" s="177" t="s">
        <v>12</v>
      </c>
      <c r="C38" s="177"/>
      <c r="D38" s="71" t="s">
        <v>13</v>
      </c>
      <c r="E38" s="178" t="s">
        <v>14</v>
      </c>
      <c r="F38" s="178"/>
      <c r="G38" s="6"/>
    </row>
    <row r="39" spans="1:10" s="66" customFormat="1" ht="36" customHeight="1">
      <c r="A39" s="70"/>
      <c r="B39" s="72"/>
      <c r="C39" s="73"/>
      <c r="D39" s="4"/>
      <c r="E39" s="74"/>
      <c r="F39" s="4"/>
      <c r="G39" s="74"/>
    </row>
    <row r="40" spans="1:10" s="66" customFormat="1" ht="33" hidden="1" customHeight="1">
      <c r="A40" s="70"/>
      <c r="B40" s="75" t="s">
        <v>15</v>
      </c>
      <c r="C40" s="76"/>
      <c r="D40" s="76"/>
      <c r="E40" s="76"/>
      <c r="F40" s="76"/>
      <c r="G40" s="74"/>
    </row>
    <row r="41" spans="1:10" s="66" customFormat="1" ht="27.75" customHeight="1">
      <c r="A41" s="70"/>
      <c r="B41" s="177" t="s">
        <v>16</v>
      </c>
      <c r="C41" s="177"/>
      <c r="D41" s="77" t="s">
        <v>17</v>
      </c>
      <c r="E41" s="178" t="s">
        <v>14</v>
      </c>
      <c r="F41" s="178"/>
      <c r="G41" s="4"/>
    </row>
    <row r="42" spans="1:10" ht="104.4" hidden="1" customHeight="1">
      <c r="A42" s="78"/>
      <c r="B42" s="173" t="s">
        <v>20</v>
      </c>
      <c r="C42" s="173"/>
      <c r="D42" s="173"/>
      <c r="E42" s="173"/>
      <c r="F42" s="173"/>
      <c r="G42" s="79"/>
      <c r="H42" s="79"/>
      <c r="I42" s="79"/>
      <c r="J42" s="79"/>
    </row>
    <row r="43" spans="1:10" ht="40.5" customHeight="1">
      <c r="A43" s="80"/>
      <c r="B43" s="81"/>
      <c r="C43" s="81"/>
      <c r="D43" s="82"/>
      <c r="E43" s="83"/>
      <c r="F43" s="84"/>
      <c r="G43" s="80"/>
      <c r="H43" s="14"/>
    </row>
    <row r="44" spans="1:10" ht="23.4">
      <c r="A44" s="85"/>
      <c r="B44" s="81"/>
      <c r="C44" s="81"/>
      <c r="D44" s="82"/>
      <c r="E44" s="83"/>
      <c r="F44" s="84"/>
      <c r="G44" s="86"/>
      <c r="H44" s="14"/>
    </row>
    <row r="45" spans="1:10" ht="21" customHeight="1">
      <c r="A45" s="85"/>
      <c r="B45" s="87"/>
      <c r="C45" s="88"/>
      <c r="D45" s="82"/>
      <c r="E45" s="83"/>
      <c r="F45" s="84"/>
      <c r="G45" s="80"/>
      <c r="H45" s="14"/>
    </row>
    <row r="46" spans="1:10" ht="14.4">
      <c r="A46" s="85"/>
      <c r="B46" s="87"/>
      <c r="C46" s="81"/>
      <c r="D46" s="82"/>
      <c r="E46" s="83"/>
      <c r="F46" s="84"/>
      <c r="G46" s="89"/>
      <c r="H46" s="14"/>
    </row>
    <row r="47" spans="1:10" ht="14.4">
      <c r="A47" s="85"/>
      <c r="B47" s="87"/>
      <c r="C47" s="81"/>
      <c r="D47" s="82"/>
      <c r="E47" s="83"/>
      <c r="F47" s="84"/>
      <c r="G47" s="89"/>
      <c r="H47" s="14"/>
    </row>
    <row r="48" spans="1:10" ht="14.4">
      <c r="A48" s="85"/>
      <c r="B48" s="90"/>
      <c r="C48" s="90"/>
      <c r="D48" s="91"/>
      <c r="E48" s="92"/>
      <c r="F48" s="93"/>
      <c r="G48" s="89"/>
      <c r="H48" s="14"/>
    </row>
    <row r="49" spans="1:8" ht="14.4">
      <c r="A49" s="85"/>
      <c r="B49" s="81"/>
      <c r="C49" s="94"/>
      <c r="D49" s="95"/>
      <c r="E49" s="96"/>
      <c r="F49" s="97"/>
      <c r="G49" s="89"/>
      <c r="H49" s="14"/>
    </row>
    <row r="50" spans="1:8" ht="14.4">
      <c r="A50" s="85"/>
      <c r="B50" s="81"/>
      <c r="C50" s="94"/>
      <c r="D50" s="95"/>
      <c r="E50" s="96"/>
      <c r="F50" s="97"/>
      <c r="G50" s="89"/>
      <c r="H50" s="14"/>
    </row>
    <row r="51" spans="1:8" ht="14.4">
      <c r="A51" s="85"/>
      <c r="B51" s="81"/>
      <c r="C51" s="94"/>
      <c r="D51" s="95"/>
      <c r="E51" s="96"/>
      <c r="F51" s="97"/>
      <c r="G51" s="89"/>
      <c r="H51" s="14"/>
    </row>
    <row r="52" spans="1:8" ht="14.4">
      <c r="A52" s="85"/>
      <c r="B52" s="81"/>
      <c r="C52" s="94"/>
      <c r="D52" s="95"/>
      <c r="E52" s="96"/>
      <c r="F52" s="97"/>
      <c r="G52" s="89"/>
      <c r="H52" s="14"/>
    </row>
    <row r="53" spans="1:8" ht="14.4">
      <c r="A53" s="85"/>
      <c r="B53" s="81"/>
      <c r="C53" s="94"/>
      <c r="D53" s="95"/>
      <c r="E53" s="96"/>
      <c r="F53" s="97"/>
      <c r="G53" s="89"/>
      <c r="H53" s="14"/>
    </row>
    <row r="54" spans="1:8" ht="14.4">
      <c r="A54" s="85"/>
      <c r="B54" s="81"/>
      <c r="C54" s="94"/>
      <c r="D54" s="95"/>
      <c r="E54" s="96"/>
      <c r="F54" s="97"/>
      <c r="G54" s="89"/>
      <c r="H54" s="14"/>
    </row>
    <row r="55" spans="1:8" ht="14.4">
      <c r="A55" s="85"/>
      <c r="B55" s="81"/>
      <c r="C55" s="94"/>
      <c r="D55" s="95"/>
      <c r="E55" s="96"/>
      <c r="F55" s="97"/>
      <c r="G55" s="89"/>
      <c r="H55" s="14"/>
    </row>
    <row r="56" spans="1:8" ht="14.4">
      <c r="A56" s="85"/>
      <c r="B56" s="81"/>
      <c r="C56" s="94"/>
      <c r="D56" s="95"/>
      <c r="E56" s="96"/>
      <c r="F56" s="97"/>
      <c r="G56" s="89"/>
      <c r="H56" s="14"/>
    </row>
    <row r="57" spans="1:8" ht="14.4">
      <c r="A57" s="85"/>
      <c r="B57" s="81"/>
      <c r="C57" s="94"/>
      <c r="D57" s="95"/>
      <c r="E57" s="96"/>
      <c r="F57" s="97"/>
      <c r="G57" s="89"/>
      <c r="H57" s="14"/>
    </row>
    <row r="58" spans="1:8" ht="14.4">
      <c r="A58" s="85"/>
      <c r="B58" s="81"/>
      <c r="C58" s="94"/>
      <c r="D58" s="95"/>
      <c r="E58" s="96"/>
      <c r="F58" s="97"/>
      <c r="G58" s="89"/>
      <c r="H58" s="14"/>
    </row>
    <row r="59" spans="1:8" ht="14.4">
      <c r="A59" s="85"/>
      <c r="B59" s="81"/>
      <c r="C59" s="94"/>
      <c r="D59" s="95"/>
      <c r="E59" s="96"/>
      <c r="F59" s="97"/>
      <c r="G59" s="89"/>
      <c r="H59" s="14"/>
    </row>
    <row r="60" spans="1:8" ht="14.4">
      <c r="A60" s="85"/>
      <c r="B60" s="81"/>
      <c r="C60" s="94"/>
      <c r="D60" s="95"/>
      <c r="E60" s="96"/>
      <c r="F60" s="97"/>
      <c r="G60" s="89"/>
      <c r="H60" s="14"/>
    </row>
    <row r="61" spans="1:8" ht="14.4">
      <c r="A61" s="85"/>
      <c r="B61" s="81"/>
      <c r="C61" s="94"/>
      <c r="D61" s="95"/>
      <c r="E61" s="96"/>
      <c r="F61" s="97"/>
      <c r="G61" s="89"/>
      <c r="H61" s="14"/>
    </row>
    <row r="62" spans="1:8" ht="14.4">
      <c r="A62" s="85"/>
      <c r="B62" s="81"/>
      <c r="C62" s="94"/>
      <c r="D62" s="95"/>
      <c r="E62" s="96"/>
      <c r="F62" s="97"/>
      <c r="G62" s="89"/>
      <c r="H62" s="14"/>
    </row>
    <row r="63" spans="1:8" ht="14.4">
      <c r="A63" s="85"/>
      <c r="B63" s="81"/>
      <c r="C63" s="94"/>
      <c r="D63" s="95"/>
      <c r="E63" s="96"/>
      <c r="F63" s="97"/>
      <c r="G63" s="89"/>
      <c r="H63" s="14"/>
    </row>
    <row r="64" spans="1:8" ht="14.4">
      <c r="A64" s="85"/>
      <c r="B64" s="81"/>
      <c r="C64" s="94"/>
      <c r="D64" s="95"/>
      <c r="E64" s="96"/>
      <c r="F64" s="97"/>
      <c r="G64" s="89"/>
      <c r="H64" s="14"/>
    </row>
    <row r="65" spans="1:8" ht="14.4">
      <c r="A65" s="85"/>
      <c r="B65" s="81"/>
      <c r="C65" s="94"/>
      <c r="D65" s="95"/>
      <c r="E65" s="96"/>
      <c r="F65" s="97"/>
      <c r="G65" s="89"/>
      <c r="H65" s="14"/>
    </row>
    <row r="66" spans="1:8" ht="14.4">
      <c r="A66" s="85"/>
      <c r="B66" s="87"/>
      <c r="C66" s="87"/>
      <c r="D66" s="98"/>
      <c r="E66" s="89"/>
      <c r="F66" s="99"/>
      <c r="G66" s="89"/>
      <c r="H66" s="14"/>
    </row>
    <row r="67" spans="1:8" ht="14.4">
      <c r="A67" s="85"/>
      <c r="B67" s="87"/>
      <c r="C67" s="87"/>
      <c r="D67" s="98"/>
      <c r="E67" s="89"/>
      <c r="F67" s="99"/>
      <c r="G67" s="89"/>
      <c r="H67" s="14"/>
    </row>
    <row r="68" spans="1:8" ht="14.4">
      <c r="A68" s="85"/>
      <c r="B68" s="87"/>
      <c r="C68" s="87"/>
      <c r="D68" s="98"/>
      <c r="E68" s="89"/>
      <c r="F68" s="99"/>
      <c r="G68" s="89"/>
      <c r="H68" s="14"/>
    </row>
    <row r="69" spans="1:8" ht="14.4">
      <c r="A69" s="85"/>
      <c r="B69" s="87"/>
      <c r="C69" s="87"/>
      <c r="D69" s="98"/>
      <c r="E69" s="89"/>
      <c r="F69" s="99"/>
      <c r="G69" s="89"/>
      <c r="H69" s="14"/>
    </row>
    <row r="70" spans="1:8" ht="15">
      <c r="A70" s="85"/>
      <c r="D70" s="100"/>
      <c r="G70" s="89"/>
      <c r="H70" s="14"/>
    </row>
    <row r="71" spans="1:8" ht="15">
      <c r="A71" s="85"/>
      <c r="D71" s="100"/>
      <c r="G71" s="89"/>
      <c r="H71" s="14"/>
    </row>
    <row r="72" spans="1:8" ht="15">
      <c r="A72" s="85"/>
      <c r="D72" s="100"/>
      <c r="G72" s="89"/>
      <c r="H72" s="14"/>
    </row>
    <row r="73" spans="1:8" ht="15">
      <c r="A73" s="85"/>
      <c r="D73" s="100"/>
      <c r="G73" s="89"/>
      <c r="H73" s="14"/>
    </row>
    <row r="74" spans="1:8" ht="15">
      <c r="A74" s="85"/>
      <c r="D74" s="100"/>
      <c r="H74" s="14"/>
    </row>
    <row r="75" spans="1:8" ht="15">
      <c r="A75" s="85"/>
      <c r="D75" s="100"/>
      <c r="H75" s="14"/>
    </row>
    <row r="76" spans="1:8" ht="15">
      <c r="A76" s="85"/>
      <c r="D76" s="100"/>
      <c r="H76" s="14"/>
    </row>
    <row r="77" spans="1:8" ht="15">
      <c r="A77" s="85"/>
      <c r="D77" s="100"/>
      <c r="H77" s="14"/>
    </row>
    <row r="78" spans="1:8" ht="15">
      <c r="A78" s="85"/>
      <c r="D78" s="100"/>
      <c r="H78" s="14"/>
    </row>
    <row r="79" spans="1:8" ht="15">
      <c r="A79" s="85"/>
      <c r="D79" s="100"/>
      <c r="H79" s="14"/>
    </row>
    <row r="80" spans="1:8" ht="15">
      <c r="A80" s="85"/>
      <c r="D80" s="100"/>
      <c r="H80" s="14"/>
    </row>
    <row r="81" spans="1:8" ht="15">
      <c r="A81" s="85"/>
      <c r="D81" s="100"/>
      <c r="H81" s="14"/>
    </row>
    <row r="82" spans="1:8" ht="15">
      <c r="A82" s="85"/>
      <c r="H82" s="14"/>
    </row>
    <row r="83" spans="1:8" ht="15">
      <c r="A83" s="85"/>
    </row>
    <row r="84" spans="1:8" ht="15">
      <c r="A84" s="85"/>
    </row>
    <row r="85" spans="1:8" ht="15">
      <c r="A85" s="85"/>
    </row>
    <row r="86" spans="1:8" ht="15"/>
    <row r="87" spans="1:8" ht="15"/>
    <row r="88" spans="1:8" ht="15"/>
    <row r="89" spans="1:8" ht="15"/>
    <row r="90" spans="1:8" ht="15"/>
    <row r="91" spans="1:8" ht="15"/>
    <row r="92" spans="1:8" ht="15"/>
    <row r="93" spans="1:8" ht="15"/>
    <row r="94" spans="1:8" ht="15"/>
    <row r="95" spans="1:8" ht="15"/>
    <row r="96" spans="1:8" ht="15"/>
    <row r="97" ht="15"/>
    <row r="98" ht="15"/>
    <row r="99" ht="15"/>
    <row r="100" ht="15"/>
    <row r="101" ht="15"/>
    <row r="102" ht="15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31">
    <mergeCell ref="B14:C14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:F3"/>
    <mergeCell ref="B4:F4"/>
    <mergeCell ref="E8:I8"/>
    <mergeCell ref="B12:C12"/>
    <mergeCell ref="B13:C13"/>
    <mergeCell ref="B27:C27"/>
    <mergeCell ref="B28:C28"/>
    <mergeCell ref="B29:C29"/>
    <mergeCell ref="B34:C34"/>
    <mergeCell ref="B42:F42"/>
    <mergeCell ref="B30:C30"/>
    <mergeCell ref="B31:C31"/>
    <mergeCell ref="B32:C32"/>
    <mergeCell ref="B38:C38"/>
    <mergeCell ref="E38:F38"/>
    <mergeCell ref="B41:C41"/>
    <mergeCell ref="E41:F41"/>
    <mergeCell ref="B35:C35"/>
  </mergeCells>
  <pageMargins left="0" right="0" top="0" bottom="0" header="2" footer="0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ageMargins left="1" right="1" top="1" bottom="1" header="1" foot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Кессон </vt:lpstr>
      <vt:lpstr>адаптер </vt:lpstr>
      <vt:lpstr>Лист3</vt:lpstr>
      <vt:lpstr>'адаптер '!dollar</vt:lpstr>
      <vt:lpstr>'Кессон '!dollar</vt:lpstr>
      <vt:lpstr>'адаптер '!euro</vt:lpstr>
      <vt:lpstr>'Кессон '!euro</vt:lpstr>
      <vt:lpstr>'адаптер '!glop</vt:lpstr>
      <vt:lpstr>'Кессон '!glop</vt:lpstr>
      <vt:lpstr>'адаптер '!Область_печати</vt:lpstr>
      <vt:lpstr>'Кессон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 Иванов</cp:lastModifiedBy>
  <cp:lastPrinted>2021-02-25T09:31:41Z</cp:lastPrinted>
  <dcterms:created xsi:type="dcterms:W3CDTF">2017-07-04T18:49:50Z</dcterms:created>
  <dcterms:modified xsi:type="dcterms:W3CDTF">2021-04-27T11:24:34Z</dcterms:modified>
</cp:coreProperties>
</file>